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исенко ОС\Desktop\РАБОЧАЯ\Прогноз\Прогноз на 2023-2025 гг\Прогноз 2023-2025 гг МО Тулунский раон\2022 г. Рспоряжение об одобрении Прогноза\На сайт\"/>
    </mc:Choice>
  </mc:AlternateContent>
  <bookViews>
    <workbookView xWindow="0" yWindow="0" windowWidth="10368" windowHeight="6636" tabRatio="778" firstSheet="2" activeTab="5"/>
  </bookViews>
  <sheets>
    <sheet name="Прогноз 2021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_FilterDatabase" localSheetId="1" hidden="1">'Приложение 2'!$A$6:$AL$472</definedName>
    <definedName name="_xlnm.Print_Titles" localSheetId="2">'Прил 3 (расчет ИФО) (2)'!$5:$7</definedName>
    <definedName name="_xlnm.Print_Titles" localSheetId="4">'Прил 5 Прогноз по поселениям'!$B:$B,'Прил 5 Прогноз по поселениям'!$4:$7</definedName>
    <definedName name="_xlnm.Print_Titles" localSheetId="1">'Приложение 2'!$A:$A,'Приложение 2'!$6:$9</definedName>
    <definedName name="_xlnm.Print_Titles" localSheetId="0">'Прогноз 2021 '!$8:$10</definedName>
    <definedName name="_xlnm.Print_Area" localSheetId="2">'Прил 3 (расчет ИФО) (2)'!$A$1:$T$70</definedName>
    <definedName name="_xlnm.Print_Area" localSheetId="3">'Прил 4 (показатели предприятий)'!$A$1:$I$68</definedName>
    <definedName name="_xlnm.Print_Area" localSheetId="4">'Прил 5 Прогноз по поселениям'!$A$1:$AR$34</definedName>
    <definedName name="_xlnm.Print_Area" localSheetId="5">'Прил 6 Инвестпроекты'!$A$1:$N$11</definedName>
    <definedName name="_xlnm.Print_Area" localSheetId="1">'Приложение 2'!$A$1:$AL$472</definedName>
    <definedName name="_xlnm.Print_Area" localSheetId="0">'Прогноз 2021 '!$A$1:$I$168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73" i="2" l="1"/>
  <c r="S473" i="2"/>
  <c r="R473" i="2"/>
  <c r="Q473" i="2"/>
  <c r="P473" i="2"/>
  <c r="O473" i="2"/>
  <c r="T41" i="2"/>
  <c r="S41" i="2"/>
  <c r="R41" i="2"/>
  <c r="Q41" i="2"/>
  <c r="P41" i="2"/>
  <c r="O41" i="2"/>
  <c r="AL470" i="2"/>
  <c r="AK470" i="2"/>
  <c r="AJ470" i="2"/>
  <c r="AI470" i="2"/>
  <c r="AH470" i="2"/>
  <c r="AG470" i="2"/>
  <c r="Z470" i="2"/>
  <c r="Y470" i="2"/>
  <c r="X470" i="2"/>
  <c r="W470" i="2"/>
  <c r="V470" i="2"/>
  <c r="U470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AL468" i="2"/>
  <c r="AK468" i="2"/>
  <c r="AJ468" i="2"/>
  <c r="AI468" i="2"/>
  <c r="AH468" i="2"/>
  <c r="AG468" i="2"/>
  <c r="Z468" i="2"/>
  <c r="Y468" i="2"/>
  <c r="X468" i="2"/>
  <c r="W468" i="2"/>
  <c r="V468" i="2"/>
  <c r="U468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D468" i="2"/>
  <c r="C468" i="2"/>
  <c r="AL462" i="2"/>
  <c r="AK462" i="2"/>
  <c r="AJ462" i="2"/>
  <c r="AI462" i="2"/>
  <c r="AH462" i="2"/>
  <c r="AG462" i="2"/>
  <c r="Z462" i="2"/>
  <c r="Y462" i="2"/>
  <c r="X462" i="2"/>
  <c r="W462" i="2"/>
  <c r="V462" i="2"/>
  <c r="U462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AL457" i="2"/>
  <c r="AK457" i="2"/>
  <c r="AJ457" i="2"/>
  <c r="AI457" i="2"/>
  <c r="AH457" i="2"/>
  <c r="AG457" i="2"/>
  <c r="Z457" i="2"/>
  <c r="Y457" i="2"/>
  <c r="X457" i="2"/>
  <c r="W457" i="2"/>
  <c r="V457" i="2"/>
  <c r="U457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AL454" i="2"/>
  <c r="AK454" i="2"/>
  <c r="AJ454" i="2"/>
  <c r="AI454" i="2"/>
  <c r="AH454" i="2"/>
  <c r="AG454" i="2"/>
  <c r="Z454" i="2"/>
  <c r="Y454" i="2"/>
  <c r="X454" i="2"/>
  <c r="W454" i="2"/>
  <c r="V454" i="2"/>
  <c r="U454" i="2"/>
  <c r="T454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D454" i="2"/>
  <c r="C454" i="2"/>
  <c r="AL451" i="2"/>
  <c r="AK451" i="2"/>
  <c r="AJ451" i="2"/>
  <c r="AI451" i="2"/>
  <c r="AH451" i="2"/>
  <c r="AG451" i="2"/>
  <c r="Z451" i="2"/>
  <c r="Y451" i="2"/>
  <c r="X451" i="2"/>
  <c r="W451" i="2"/>
  <c r="V451" i="2"/>
  <c r="U451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D451" i="2"/>
  <c r="C451" i="2"/>
  <c r="AL426" i="2"/>
  <c r="AK426" i="2"/>
  <c r="AJ426" i="2"/>
  <c r="AI426" i="2"/>
  <c r="AH426" i="2"/>
  <c r="AG426" i="2"/>
  <c r="Z426" i="2"/>
  <c r="Y426" i="2"/>
  <c r="X426" i="2"/>
  <c r="W426" i="2"/>
  <c r="V426" i="2"/>
  <c r="U426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C426" i="2"/>
  <c r="AL421" i="2"/>
  <c r="AK421" i="2"/>
  <c r="AJ421" i="2"/>
  <c r="AI421" i="2"/>
  <c r="AH421" i="2"/>
  <c r="AG421" i="2"/>
  <c r="Z421" i="2"/>
  <c r="Y421" i="2"/>
  <c r="X421" i="2"/>
  <c r="W421" i="2"/>
  <c r="V421" i="2"/>
  <c r="U421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D421" i="2"/>
  <c r="C421" i="2"/>
  <c r="AL419" i="2"/>
  <c r="AK419" i="2"/>
  <c r="AJ419" i="2"/>
  <c r="AI419" i="2"/>
  <c r="AH419" i="2"/>
  <c r="AG419" i="2"/>
  <c r="Z419" i="2"/>
  <c r="Y419" i="2"/>
  <c r="X419" i="2"/>
  <c r="W419" i="2"/>
  <c r="V419" i="2"/>
  <c r="U419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AL416" i="2"/>
  <c r="AK416" i="2"/>
  <c r="AJ416" i="2"/>
  <c r="AI416" i="2"/>
  <c r="AH416" i="2"/>
  <c r="AG416" i="2"/>
  <c r="Z416" i="2"/>
  <c r="Y416" i="2"/>
  <c r="X416" i="2"/>
  <c r="W416" i="2"/>
  <c r="V416" i="2"/>
  <c r="U416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AL411" i="2"/>
  <c r="AK411" i="2"/>
  <c r="AJ411" i="2"/>
  <c r="AI411" i="2"/>
  <c r="AH411" i="2"/>
  <c r="AG411" i="2"/>
  <c r="Z411" i="2"/>
  <c r="Y411" i="2"/>
  <c r="X411" i="2"/>
  <c r="W411" i="2"/>
  <c r="V411" i="2"/>
  <c r="U411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AL406" i="2"/>
  <c r="AK406" i="2"/>
  <c r="AJ406" i="2"/>
  <c r="AI406" i="2"/>
  <c r="AH406" i="2"/>
  <c r="AG406" i="2"/>
  <c r="Z406" i="2"/>
  <c r="Y406" i="2"/>
  <c r="X406" i="2"/>
  <c r="W406" i="2"/>
  <c r="V406" i="2"/>
  <c r="U406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AL71" i="2"/>
  <c r="AK71" i="2"/>
  <c r="AJ71" i="2"/>
  <c r="AI71" i="2"/>
  <c r="AH71" i="2"/>
  <c r="AG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AH58" i="2"/>
  <c r="AG58" i="2"/>
  <c r="V58" i="2"/>
  <c r="U58" i="2"/>
  <c r="P58" i="2"/>
  <c r="O58" i="2"/>
  <c r="J58" i="2"/>
  <c r="I58" i="2"/>
  <c r="D58" i="2"/>
  <c r="C58" i="2"/>
  <c r="AL49" i="2"/>
  <c r="AK49" i="2"/>
  <c r="AJ49" i="2"/>
  <c r="AI49" i="2"/>
  <c r="AH49" i="2"/>
  <c r="AG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L36" i="2"/>
  <c r="AK36" i="2"/>
  <c r="AJ36" i="2"/>
  <c r="AI36" i="2"/>
  <c r="AH36" i="2"/>
  <c r="AG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L31" i="2"/>
  <c r="AK31" i="2"/>
  <c r="AJ31" i="2"/>
  <c r="AI31" i="2"/>
  <c r="AH31" i="2"/>
  <c r="AG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L25" i="2"/>
  <c r="AK25" i="2"/>
  <c r="AJ25" i="2"/>
  <c r="AI25" i="2"/>
  <c r="AH25" i="2"/>
  <c r="AG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C19" i="2"/>
  <c r="AL13" i="2"/>
  <c r="AK13" i="2"/>
  <c r="AJ13" i="2"/>
  <c r="AI13" i="2"/>
  <c r="AH13" i="2"/>
  <c r="AG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C15" i="2"/>
  <c r="C157" i="1"/>
  <c r="I106" i="1"/>
  <c r="H106" i="1"/>
  <c r="G106" i="1"/>
  <c r="F106" i="1"/>
  <c r="E106" i="1"/>
  <c r="D106" i="1"/>
  <c r="C106" i="1"/>
  <c r="I81" i="1"/>
  <c r="H81" i="1"/>
  <c r="G81" i="1"/>
  <c r="F81" i="1"/>
  <c r="E81" i="1"/>
  <c r="D81" i="1"/>
  <c r="C81" i="1"/>
  <c r="I59" i="1"/>
  <c r="H59" i="1"/>
  <c r="G59" i="1"/>
  <c r="F59" i="1"/>
  <c r="E59" i="1"/>
  <c r="D59" i="1"/>
  <c r="C59" i="1"/>
  <c r="C61" i="1"/>
  <c r="C31" i="1"/>
  <c r="I12" i="1"/>
  <c r="H12" i="1"/>
  <c r="G12" i="1"/>
  <c r="F12" i="1"/>
  <c r="E12" i="1"/>
  <c r="D12" i="1"/>
  <c r="C12" i="1"/>
  <c r="AH460" i="2" l="1"/>
  <c r="D460" i="2"/>
  <c r="E460" i="2"/>
  <c r="I460" i="2"/>
  <c r="U460" i="2"/>
  <c r="Y460" i="2"/>
  <c r="N460" i="2"/>
  <c r="R460" i="2"/>
  <c r="Z460" i="2"/>
  <c r="AL460" i="2"/>
  <c r="AK460" i="2"/>
  <c r="AJ460" i="2"/>
  <c r="AI460" i="2"/>
  <c r="AG460" i="2"/>
  <c r="X460" i="2"/>
  <c r="W460" i="2"/>
  <c r="V460" i="2"/>
  <c r="T460" i="2"/>
  <c r="S460" i="2"/>
  <c r="Q460" i="2"/>
  <c r="P460" i="2"/>
  <c r="O460" i="2"/>
  <c r="M460" i="2"/>
  <c r="L460" i="2"/>
  <c r="K460" i="2"/>
  <c r="J460" i="2"/>
  <c r="H460" i="2"/>
  <c r="G460" i="2"/>
  <c r="F460" i="2"/>
  <c r="C460" i="2"/>
  <c r="C444" i="2"/>
  <c r="C438" i="2"/>
  <c r="C435" i="2"/>
  <c r="AL431" i="2"/>
  <c r="AK431" i="2"/>
  <c r="AJ431" i="2"/>
  <c r="AI431" i="2"/>
  <c r="AH431" i="2"/>
  <c r="AG431" i="2"/>
  <c r="Z431" i="2"/>
  <c r="Y431" i="2"/>
  <c r="X431" i="2"/>
  <c r="W431" i="2"/>
  <c r="V431" i="2"/>
  <c r="U431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AL429" i="2"/>
  <c r="AK429" i="2"/>
  <c r="AJ429" i="2"/>
  <c r="AI429" i="2"/>
  <c r="AH429" i="2"/>
  <c r="AG429" i="2"/>
  <c r="Z429" i="2"/>
  <c r="Y429" i="2"/>
  <c r="X429" i="2"/>
  <c r="W429" i="2"/>
  <c r="V429" i="2"/>
  <c r="U429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AL401" i="2"/>
  <c r="AK401" i="2"/>
  <c r="AJ401" i="2"/>
  <c r="AI401" i="2"/>
  <c r="AH401" i="2"/>
  <c r="AG401" i="2"/>
  <c r="Z401" i="2"/>
  <c r="Y401" i="2"/>
  <c r="X401" i="2"/>
  <c r="W401" i="2"/>
  <c r="V401" i="2"/>
  <c r="U401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AF71" i="2"/>
  <c r="AE71" i="2"/>
  <c r="AD71" i="2"/>
  <c r="AC71" i="2"/>
  <c r="AB71" i="2"/>
  <c r="AA71" i="2"/>
  <c r="AL68" i="2"/>
  <c r="AK68" i="2"/>
  <c r="AJ68" i="2"/>
  <c r="AI68" i="2"/>
  <c r="AH68" i="2"/>
  <c r="AG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AL66" i="2"/>
  <c r="AK66" i="2"/>
  <c r="AJ66" i="2"/>
  <c r="AI66" i="2"/>
  <c r="AH66" i="2"/>
  <c r="AG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L56" i="2"/>
  <c r="AK56" i="2"/>
  <c r="AJ56" i="2"/>
  <c r="AI56" i="2"/>
  <c r="AH56" i="2"/>
  <c r="AG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AL54" i="2"/>
  <c r="AK54" i="2"/>
  <c r="AJ54" i="2"/>
  <c r="AI54" i="2"/>
  <c r="AH54" i="2"/>
  <c r="AG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6" i="2"/>
  <c r="C54" i="2"/>
  <c r="AL47" i="2"/>
  <c r="AK47" i="2"/>
  <c r="AJ47" i="2"/>
  <c r="AI47" i="2"/>
  <c r="AH47" i="2"/>
  <c r="AG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AL45" i="2"/>
  <c r="AK45" i="2"/>
  <c r="AJ45" i="2"/>
  <c r="AI45" i="2"/>
  <c r="AH45" i="2"/>
  <c r="AG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C43" i="2"/>
  <c r="C33" i="2"/>
  <c r="C29" i="2"/>
  <c r="C27" i="2" s="1"/>
  <c r="C433" i="2" l="1"/>
  <c r="C424" i="2"/>
  <c r="C41" i="2"/>
  <c r="C52" i="2"/>
  <c r="G44" i="13"/>
  <c r="F44" i="13"/>
  <c r="AR32" i="8" l="1"/>
  <c r="AQ32" i="8"/>
  <c r="AP32" i="8"/>
  <c r="AO32" i="8"/>
  <c r="AN32" i="8"/>
  <c r="AM32" i="8" l="1"/>
  <c r="C147" i="1" l="1"/>
  <c r="C141" i="1"/>
  <c r="C100" i="1"/>
  <c r="G56" i="1"/>
  <c r="G46" i="1"/>
  <c r="D100" i="1" l="1"/>
  <c r="AG483" i="2"/>
  <c r="E100" i="1"/>
  <c r="F100" i="1"/>
  <c r="G100" i="1"/>
  <c r="H100" i="1"/>
  <c r="I100" i="1"/>
  <c r="J53" i="9" l="1"/>
  <c r="K51" i="9"/>
  <c r="P53" i="9"/>
  <c r="AL59" i="2" l="1"/>
  <c r="AL58" i="2" s="1"/>
  <c r="AK59" i="2"/>
  <c r="AK58" i="2" s="1"/>
  <c r="AJ59" i="2"/>
  <c r="AJ58" i="2" s="1"/>
  <c r="AI59" i="2"/>
  <c r="AI58" i="2" s="1"/>
  <c r="Z59" i="2"/>
  <c r="Z58" i="2" s="1"/>
  <c r="Y59" i="2"/>
  <c r="Y58" i="2" s="1"/>
  <c r="X59" i="2"/>
  <c r="X58" i="2" s="1"/>
  <c r="W59" i="2"/>
  <c r="W58" i="2" s="1"/>
  <c r="T59" i="2"/>
  <c r="S59" i="2"/>
  <c r="R59" i="2"/>
  <c r="Q59" i="2"/>
  <c r="N59" i="2"/>
  <c r="N58" i="2" s="1"/>
  <c r="M59" i="2"/>
  <c r="M58" i="2" s="1"/>
  <c r="L59" i="2"/>
  <c r="L58" i="2" s="1"/>
  <c r="K59" i="2"/>
  <c r="K58" i="2" s="1"/>
  <c r="H59" i="2"/>
  <c r="H58" i="2" s="1"/>
  <c r="G59" i="2"/>
  <c r="G58" i="2" s="1"/>
  <c r="F59" i="2"/>
  <c r="F58" i="2" s="1"/>
  <c r="E59" i="2"/>
  <c r="E58" i="2" s="1"/>
  <c r="S58" i="2" l="1"/>
  <c r="Q58" i="2"/>
  <c r="R58" i="2"/>
  <c r="T58" i="2"/>
  <c r="AF448" i="2"/>
  <c r="AE448" i="2"/>
  <c r="AD448" i="2"/>
  <c r="AC448" i="2"/>
  <c r="AB448" i="2"/>
  <c r="AA448" i="2"/>
  <c r="AF447" i="2"/>
  <c r="AE447" i="2"/>
  <c r="AD447" i="2"/>
  <c r="AC447" i="2"/>
  <c r="AB447" i="2"/>
  <c r="AA447" i="2"/>
  <c r="AF446" i="2"/>
  <c r="AE446" i="2"/>
  <c r="AD446" i="2"/>
  <c r="AC446" i="2"/>
  <c r="AB446" i="2"/>
  <c r="AA446" i="2"/>
  <c r="AB440" i="2"/>
  <c r="AB441" i="2"/>
  <c r="U483" i="2" l="1"/>
  <c r="AF442" i="2" l="1"/>
  <c r="AE442" i="2"/>
  <c r="AD442" i="2"/>
  <c r="AC442" i="2"/>
  <c r="AB442" i="2"/>
  <c r="AA442" i="2"/>
  <c r="AF441" i="2"/>
  <c r="AE441" i="2"/>
  <c r="AD441" i="2"/>
  <c r="AC441" i="2"/>
  <c r="AA441" i="2"/>
  <c r="C11" i="2" l="1"/>
  <c r="C10" i="2" s="1"/>
  <c r="C155" i="1" l="1"/>
  <c r="J51" i="9" l="1"/>
  <c r="P6" i="9"/>
  <c r="Q6" i="9"/>
  <c r="R6" i="9"/>
  <c r="S6" i="9"/>
  <c r="T6" i="9"/>
  <c r="H14" i="8"/>
  <c r="F14" i="8"/>
  <c r="G14" i="8"/>
  <c r="Y19" i="8"/>
  <c r="AF414" i="2" l="1"/>
  <c r="AE414" i="2"/>
  <c r="AD414" i="2"/>
  <c r="AC414" i="2"/>
  <c r="AB414" i="2"/>
  <c r="AA414" i="2"/>
  <c r="AE417" i="2"/>
  <c r="AD417" i="2"/>
  <c r="AC417" i="2"/>
  <c r="AB417" i="2"/>
  <c r="AA417" i="2"/>
  <c r="Y9" i="8" l="1"/>
  <c r="Y8" i="8" l="1"/>
  <c r="I160" i="1" l="1"/>
  <c r="H160" i="1"/>
  <c r="G160" i="1"/>
  <c r="F160" i="1"/>
  <c r="E160" i="1"/>
  <c r="D160" i="1"/>
  <c r="C160" i="1"/>
  <c r="I166" i="1"/>
  <c r="H166" i="1"/>
  <c r="G166" i="1"/>
  <c r="F166" i="1"/>
  <c r="E166" i="1"/>
  <c r="D166" i="1"/>
  <c r="C166" i="1"/>
  <c r="D157" i="1"/>
  <c r="D444" i="2"/>
  <c r="AL438" i="2"/>
  <c r="AK438" i="2"/>
  <c r="AJ438" i="2"/>
  <c r="AI438" i="2"/>
  <c r="AH438" i="2"/>
  <c r="AG438" i="2"/>
  <c r="Z438" i="2"/>
  <c r="Y438" i="2"/>
  <c r="X438" i="2"/>
  <c r="W438" i="2"/>
  <c r="V438" i="2"/>
  <c r="U438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C409" i="2"/>
  <c r="AL403" i="2"/>
  <c r="AK403" i="2"/>
  <c r="AJ403" i="2"/>
  <c r="AI403" i="2"/>
  <c r="AH403" i="2"/>
  <c r="AG403" i="2"/>
  <c r="Z403" i="2"/>
  <c r="Y403" i="2"/>
  <c r="X403" i="2"/>
  <c r="W403" i="2"/>
  <c r="V403" i="2"/>
  <c r="U403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C399" i="2" s="1"/>
  <c r="C74" i="2" s="1"/>
  <c r="AF404" i="2"/>
  <c r="AE404" i="2"/>
  <c r="AD404" i="2"/>
  <c r="AC404" i="2"/>
  <c r="AB404" i="2"/>
  <c r="AA404" i="2"/>
  <c r="AL19" i="2"/>
  <c r="AK19" i="2"/>
  <c r="AJ19" i="2"/>
  <c r="AI19" i="2"/>
  <c r="AH19" i="2"/>
  <c r="AG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Z15" i="2"/>
  <c r="AG15" i="2"/>
  <c r="AL15" i="2"/>
  <c r="AK15" i="2"/>
  <c r="AJ15" i="2"/>
  <c r="AI15" i="2"/>
  <c r="AH15" i="2"/>
  <c r="Y15" i="2"/>
  <c r="X15" i="2"/>
  <c r="W15" i="2"/>
  <c r="V15" i="2"/>
  <c r="U15" i="2"/>
  <c r="AA15" i="2" s="1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F15" i="2" l="1"/>
  <c r="AD15" i="2"/>
  <c r="AB15" i="2"/>
  <c r="AA403" i="2"/>
  <c r="AA416" i="2"/>
  <c r="AC416" i="2"/>
  <c r="AE416" i="2"/>
  <c r="AC15" i="2"/>
  <c r="AE15" i="2"/>
  <c r="AB416" i="2"/>
  <c r="AD416" i="2"/>
  <c r="AF26" i="2"/>
  <c r="AE26" i="2"/>
  <c r="AD26" i="2"/>
  <c r="AC26" i="2"/>
  <c r="AB26" i="2"/>
  <c r="AA26" i="2"/>
  <c r="AC25" i="2" l="1"/>
  <c r="AA25" i="2"/>
  <c r="AE25" i="2"/>
  <c r="AB25" i="2"/>
  <c r="AD25" i="2"/>
  <c r="AF25" i="2"/>
  <c r="AA17" i="2"/>
  <c r="AB17" i="2"/>
  <c r="AC17" i="2"/>
  <c r="AD17" i="2"/>
  <c r="AE17" i="2"/>
  <c r="AF17" i="2"/>
  <c r="E31" i="1" l="1"/>
  <c r="L6" i="12" l="1"/>
  <c r="L10" i="12" s="1"/>
  <c r="L11" i="12" s="1"/>
  <c r="K6" i="12"/>
  <c r="K10" i="12" s="1"/>
  <c r="K11" i="12" s="1"/>
  <c r="J6" i="12"/>
  <c r="J10" i="12" s="1"/>
  <c r="J11" i="12" s="1"/>
  <c r="N6" i="12"/>
  <c r="N10" i="12" s="1"/>
  <c r="N11" i="12" s="1"/>
  <c r="M6" i="12"/>
  <c r="M10" i="12" s="1"/>
  <c r="M11" i="12" s="1"/>
  <c r="I6" i="12" l="1"/>
  <c r="I10" i="12" s="1"/>
  <c r="I11" i="12" s="1"/>
  <c r="H6" i="12"/>
  <c r="H10" i="12" s="1"/>
  <c r="H11" i="12" s="1"/>
  <c r="L14" i="8" l="1"/>
  <c r="L10" i="8"/>
  <c r="M10" i="8" s="1"/>
  <c r="N10" i="8" s="1"/>
  <c r="H21" i="8"/>
  <c r="G20" i="8"/>
  <c r="AA44" i="2" l="1"/>
  <c r="AA22" i="2"/>
  <c r="AB22" i="2"/>
  <c r="AC22" i="2"/>
  <c r="AD22" i="2"/>
  <c r="AE22" i="2"/>
  <c r="AF22" i="2"/>
  <c r="AA23" i="2"/>
  <c r="AB23" i="2"/>
  <c r="AC23" i="2"/>
  <c r="AD23" i="2"/>
  <c r="AE23" i="2"/>
  <c r="AF23" i="2"/>
  <c r="C108" i="1" l="1"/>
  <c r="D108" i="1"/>
  <c r="E108" i="1"/>
  <c r="F108" i="1"/>
  <c r="G108" i="1"/>
  <c r="H108" i="1"/>
  <c r="I108" i="1"/>
  <c r="O57" i="9" l="1"/>
  <c r="N57" i="9"/>
  <c r="M57" i="9"/>
  <c r="L57" i="9"/>
  <c r="K57" i="9"/>
  <c r="J57" i="9"/>
  <c r="O56" i="9"/>
  <c r="N56" i="9"/>
  <c r="M56" i="9"/>
  <c r="L56" i="9"/>
  <c r="K56" i="9"/>
  <c r="J56" i="9"/>
  <c r="O55" i="9"/>
  <c r="N55" i="9"/>
  <c r="M55" i="9"/>
  <c r="L55" i="9"/>
  <c r="K55" i="9"/>
  <c r="J55" i="9"/>
  <c r="AI32" i="8" l="1"/>
  <c r="AJ32" i="8"/>
  <c r="AK32" i="8"/>
  <c r="AL32" i="8"/>
  <c r="Y10" i="8" l="1"/>
  <c r="Y11" i="8"/>
  <c r="Y12" i="8"/>
  <c r="Y13" i="8"/>
  <c r="Y14" i="8"/>
  <c r="Y15" i="8"/>
  <c r="Y16" i="8"/>
  <c r="Y17" i="8"/>
  <c r="Y18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 l="1"/>
  <c r="P32" i="8"/>
  <c r="Q32" i="8"/>
  <c r="R32" i="8"/>
  <c r="S32" i="8"/>
  <c r="T32" i="8"/>
  <c r="H83" i="1" l="1"/>
  <c r="H122" i="1" l="1"/>
  <c r="AC439" i="2"/>
  <c r="AD439" i="2"/>
  <c r="D83" i="1" l="1"/>
  <c r="D122" i="1" s="1"/>
  <c r="E83" i="1"/>
  <c r="E122" i="1" s="1"/>
  <c r="F83" i="1"/>
  <c r="G83" i="1"/>
  <c r="I83" i="1"/>
  <c r="I122" i="1" s="1"/>
  <c r="D61" i="1"/>
  <c r="E61" i="1"/>
  <c r="F61" i="1"/>
  <c r="G61" i="1"/>
  <c r="H61" i="1"/>
  <c r="I61" i="1"/>
  <c r="U435" i="2"/>
  <c r="G122" i="1" l="1"/>
  <c r="F122" i="1"/>
  <c r="K15" i="9"/>
  <c r="J15" i="9"/>
  <c r="J13" i="9" l="1"/>
  <c r="AA60" i="2" l="1"/>
  <c r="AB60" i="2"/>
  <c r="AC60" i="2"/>
  <c r="AD60" i="2"/>
  <c r="AE60" i="2"/>
  <c r="AF60" i="2"/>
  <c r="AF66" i="2" l="1"/>
  <c r="AE66" i="2"/>
  <c r="AD66" i="2"/>
  <c r="AC66" i="2"/>
  <c r="AB66" i="2"/>
  <c r="AA66" i="2"/>
  <c r="AL64" i="2"/>
  <c r="AF64" i="2" s="1"/>
  <c r="AK64" i="2"/>
  <c r="AJ64" i="2"/>
  <c r="AI64" i="2"/>
  <c r="AH64" i="2"/>
  <c r="AG64" i="2"/>
  <c r="Z64" i="2"/>
  <c r="Z62" i="2" s="1"/>
  <c r="Y64" i="2"/>
  <c r="Y62" i="2" s="1"/>
  <c r="X64" i="2"/>
  <c r="X62" i="2" s="1"/>
  <c r="W64" i="2"/>
  <c r="V64" i="2"/>
  <c r="U64" i="2"/>
  <c r="U62" i="2" s="1"/>
  <c r="T64" i="2"/>
  <c r="T62" i="2" s="1"/>
  <c r="S64" i="2"/>
  <c r="S62" i="2" s="1"/>
  <c r="R64" i="2"/>
  <c r="R62" i="2" s="1"/>
  <c r="Q64" i="2"/>
  <c r="P64" i="2"/>
  <c r="O64" i="2"/>
  <c r="O62" i="2" s="1"/>
  <c r="N64" i="2"/>
  <c r="N62" i="2" s="1"/>
  <c r="M64" i="2"/>
  <c r="L64" i="2"/>
  <c r="L62" i="2" s="1"/>
  <c r="K64" i="2"/>
  <c r="K62" i="2" s="1"/>
  <c r="J64" i="2"/>
  <c r="J62" i="2" s="1"/>
  <c r="I64" i="2"/>
  <c r="I62" i="2" s="1"/>
  <c r="H64" i="2"/>
  <c r="H62" i="2" s="1"/>
  <c r="G64" i="2"/>
  <c r="F64" i="2"/>
  <c r="F62" i="2" s="1"/>
  <c r="E64" i="2"/>
  <c r="D64" i="2"/>
  <c r="C64" i="2"/>
  <c r="C62" i="2" s="1"/>
  <c r="C39" i="2" s="1"/>
  <c r="AK62" i="2" l="1"/>
  <c r="AE62" i="2" s="1"/>
  <c r="G62" i="2"/>
  <c r="AC68" i="2"/>
  <c r="AI62" i="2"/>
  <c r="AG62" i="2"/>
  <c r="AA62" i="2" s="1"/>
  <c r="Q62" i="2"/>
  <c r="P62" i="2"/>
  <c r="M62" i="2"/>
  <c r="E62" i="2"/>
  <c r="D62" i="2"/>
  <c r="AB64" i="2"/>
  <c r="AA68" i="2"/>
  <c r="AE68" i="2"/>
  <c r="AH62" i="2"/>
  <c r="AF68" i="2"/>
  <c r="AC64" i="2"/>
  <c r="AB68" i="2"/>
  <c r="AD68" i="2"/>
  <c r="AD64" i="2"/>
  <c r="W62" i="2"/>
  <c r="AL62" i="2"/>
  <c r="AF62" i="2" s="1"/>
  <c r="V62" i="2"/>
  <c r="AJ62" i="2"/>
  <c r="AD62" i="2" s="1"/>
  <c r="AA64" i="2"/>
  <c r="AE64" i="2"/>
  <c r="I155" i="1"/>
  <c r="H155" i="1"/>
  <c r="G155" i="1"/>
  <c r="F155" i="1"/>
  <c r="E155" i="1"/>
  <c r="D155" i="1"/>
  <c r="AC62" i="2" l="1"/>
  <c r="AB62" i="2"/>
  <c r="D141" i="1"/>
  <c r="AL29" i="2"/>
  <c r="AK29" i="2"/>
  <c r="AJ29" i="2"/>
  <c r="AI29" i="2"/>
  <c r="AH29" i="2"/>
  <c r="AG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F465" i="2"/>
  <c r="AE465" i="2"/>
  <c r="AD465" i="2"/>
  <c r="AC465" i="2"/>
  <c r="AB465" i="2"/>
  <c r="AA465" i="2"/>
  <c r="AF464" i="2"/>
  <c r="AE464" i="2"/>
  <c r="AD464" i="2"/>
  <c r="AC464" i="2"/>
  <c r="AB464" i="2"/>
  <c r="AA464" i="2"/>
  <c r="C483" i="2"/>
  <c r="AL485" i="2"/>
  <c r="AK485" i="2"/>
  <c r="AJ485" i="2"/>
  <c r="AI485" i="2"/>
  <c r="AH485" i="2"/>
  <c r="AG485" i="2"/>
  <c r="Z485" i="2"/>
  <c r="Y485" i="2"/>
  <c r="X485" i="2"/>
  <c r="W485" i="2"/>
  <c r="V485" i="2"/>
  <c r="U485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AL484" i="2"/>
  <c r="AK484" i="2"/>
  <c r="AJ484" i="2"/>
  <c r="AI484" i="2"/>
  <c r="AH484" i="2"/>
  <c r="AG484" i="2"/>
  <c r="Z484" i="2"/>
  <c r="Y484" i="2"/>
  <c r="X484" i="2"/>
  <c r="W484" i="2"/>
  <c r="V484" i="2"/>
  <c r="U484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AL483" i="2"/>
  <c r="AK483" i="2"/>
  <c r="AJ483" i="2"/>
  <c r="AI483" i="2"/>
  <c r="AH483" i="2"/>
  <c r="Z483" i="2"/>
  <c r="Y483" i="2"/>
  <c r="X483" i="2"/>
  <c r="W483" i="2"/>
  <c r="V483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AA484" i="2" l="1"/>
  <c r="G481" i="2"/>
  <c r="K481" i="2"/>
  <c r="AD485" i="2"/>
  <c r="D481" i="2"/>
  <c r="H481" i="2"/>
  <c r="P481" i="2"/>
  <c r="T481" i="2"/>
  <c r="AD483" i="2"/>
  <c r="L481" i="2"/>
  <c r="O481" i="2"/>
  <c r="S481" i="2"/>
  <c r="W481" i="2"/>
  <c r="AA483" i="2"/>
  <c r="AE483" i="2"/>
  <c r="E481" i="2"/>
  <c r="I481" i="2"/>
  <c r="M481" i="2"/>
  <c r="Q481" i="2"/>
  <c r="AC484" i="2"/>
  <c r="AA485" i="2"/>
  <c r="AE485" i="2"/>
  <c r="AF483" i="2"/>
  <c r="F481" i="2"/>
  <c r="J481" i="2"/>
  <c r="N481" i="2"/>
  <c r="R481" i="2"/>
  <c r="AD484" i="2"/>
  <c r="AB485" i="2"/>
  <c r="AF485" i="2"/>
  <c r="C481" i="2"/>
  <c r="AB483" i="2"/>
  <c r="AC485" i="2"/>
  <c r="AG481" i="2"/>
  <c r="V481" i="2"/>
  <c r="Z481" i="2"/>
  <c r="AJ481" i="2"/>
  <c r="AB484" i="2"/>
  <c r="AF484" i="2"/>
  <c r="X481" i="2"/>
  <c r="AH481" i="2"/>
  <c r="AL481" i="2"/>
  <c r="U481" i="2"/>
  <c r="Y481" i="2"/>
  <c r="AI481" i="2"/>
  <c r="AC481" i="2" s="1"/>
  <c r="AE484" i="2"/>
  <c r="AK481" i="2"/>
  <c r="AC483" i="2"/>
  <c r="AF466" i="2"/>
  <c r="AE466" i="2"/>
  <c r="AD466" i="2"/>
  <c r="AC466" i="2"/>
  <c r="AB466" i="2"/>
  <c r="AA466" i="2"/>
  <c r="AF468" i="2"/>
  <c r="AE468" i="2"/>
  <c r="AD468" i="2"/>
  <c r="AC468" i="2"/>
  <c r="AB468" i="2"/>
  <c r="AA468" i="2"/>
  <c r="AF463" i="2"/>
  <c r="AE463" i="2"/>
  <c r="AD463" i="2"/>
  <c r="AC463" i="2"/>
  <c r="AB463" i="2"/>
  <c r="AA463" i="2"/>
  <c r="AL444" i="2"/>
  <c r="AK444" i="2"/>
  <c r="AJ444" i="2"/>
  <c r="AI444" i="2"/>
  <c r="AH444" i="2"/>
  <c r="AG444" i="2"/>
  <c r="Z444" i="2"/>
  <c r="Y444" i="2"/>
  <c r="X444" i="2"/>
  <c r="W444" i="2"/>
  <c r="V444" i="2"/>
  <c r="U444" i="2"/>
  <c r="U433" i="2" s="1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AF449" i="2"/>
  <c r="AE449" i="2"/>
  <c r="AD449" i="2"/>
  <c r="AC449" i="2"/>
  <c r="AB449" i="2"/>
  <c r="AA449" i="2"/>
  <c r="AF445" i="2"/>
  <c r="AE445" i="2"/>
  <c r="AD445" i="2"/>
  <c r="AC445" i="2"/>
  <c r="AB445" i="2"/>
  <c r="AA445" i="2"/>
  <c r="AA440" i="2"/>
  <c r="AC440" i="2"/>
  <c r="AD440" i="2"/>
  <c r="AE440" i="2"/>
  <c r="AF440" i="2"/>
  <c r="AF439" i="2"/>
  <c r="AE439" i="2"/>
  <c r="AB439" i="2"/>
  <c r="AA439" i="2"/>
  <c r="AL435" i="2"/>
  <c r="AK435" i="2"/>
  <c r="AJ435" i="2"/>
  <c r="AJ433" i="2" s="1"/>
  <c r="AI435" i="2"/>
  <c r="AH435" i="2"/>
  <c r="AG435" i="2"/>
  <c r="Z435" i="2"/>
  <c r="Z433" i="2" s="1"/>
  <c r="Y435" i="2"/>
  <c r="X435" i="2"/>
  <c r="W435" i="2"/>
  <c r="V435" i="2"/>
  <c r="V433" i="2" s="1"/>
  <c r="T435" i="2"/>
  <c r="T433" i="2" s="1"/>
  <c r="S435" i="2"/>
  <c r="S433" i="2" s="1"/>
  <c r="R435" i="2"/>
  <c r="R433" i="2" s="1"/>
  <c r="Q435" i="2"/>
  <c r="Q433" i="2" s="1"/>
  <c r="P435" i="2"/>
  <c r="P433" i="2" s="1"/>
  <c r="O435" i="2"/>
  <c r="O433" i="2" s="1"/>
  <c r="N435" i="2"/>
  <c r="N433" i="2" s="1"/>
  <c r="M435" i="2"/>
  <c r="M433" i="2" s="1"/>
  <c r="L435" i="2"/>
  <c r="L433" i="2" s="1"/>
  <c r="K435" i="2"/>
  <c r="K433" i="2" s="1"/>
  <c r="J435" i="2"/>
  <c r="J433" i="2" s="1"/>
  <c r="I435" i="2"/>
  <c r="I433" i="2" s="1"/>
  <c r="H435" i="2"/>
  <c r="H433" i="2" s="1"/>
  <c r="G435" i="2"/>
  <c r="G433" i="2" s="1"/>
  <c r="F435" i="2"/>
  <c r="F433" i="2" s="1"/>
  <c r="E435" i="2"/>
  <c r="E433" i="2" s="1"/>
  <c r="D435" i="2"/>
  <c r="D433" i="2" s="1"/>
  <c r="AF436" i="2"/>
  <c r="AE436" i="2"/>
  <c r="AD436" i="2"/>
  <c r="AC436" i="2"/>
  <c r="AB436" i="2"/>
  <c r="AA436" i="2"/>
  <c r="AL424" i="2"/>
  <c r="AK424" i="2"/>
  <c r="AJ424" i="2"/>
  <c r="AH424" i="2"/>
  <c r="AG424" i="2"/>
  <c r="Z424" i="2"/>
  <c r="X424" i="2"/>
  <c r="V424" i="2"/>
  <c r="U424" i="2"/>
  <c r="T424" i="2"/>
  <c r="S424" i="2"/>
  <c r="R424" i="2"/>
  <c r="P424" i="2"/>
  <c r="O424" i="2"/>
  <c r="N424" i="2"/>
  <c r="L424" i="2"/>
  <c r="K424" i="2"/>
  <c r="J424" i="2"/>
  <c r="H424" i="2"/>
  <c r="G424" i="2"/>
  <c r="E424" i="2"/>
  <c r="D424" i="2"/>
  <c r="AF431" i="2"/>
  <c r="AE431" i="2"/>
  <c r="AB431" i="2"/>
  <c r="AA431" i="2"/>
  <c r="AF429" i="2"/>
  <c r="AE429" i="2"/>
  <c r="AD429" i="2"/>
  <c r="AC429" i="2"/>
  <c r="AB429" i="2"/>
  <c r="AA429" i="2"/>
  <c r="AF413" i="2"/>
  <c r="AE413" i="2"/>
  <c r="AD413" i="2"/>
  <c r="AC413" i="2"/>
  <c r="AB413" i="2"/>
  <c r="AA413" i="2"/>
  <c r="AF412" i="2"/>
  <c r="AE412" i="2"/>
  <c r="AD412" i="2"/>
  <c r="AC412" i="2"/>
  <c r="AB412" i="2"/>
  <c r="AA412" i="2"/>
  <c r="AH399" i="2"/>
  <c r="AH74" i="2" s="1"/>
  <c r="AG399" i="2"/>
  <c r="AG74" i="2" s="1"/>
  <c r="Z399" i="2"/>
  <c r="Z74" i="2" s="1"/>
  <c r="Y399" i="2"/>
  <c r="Y74" i="2" s="1"/>
  <c r="X399" i="2"/>
  <c r="X74" i="2" s="1"/>
  <c r="W399" i="2"/>
  <c r="W74" i="2" s="1"/>
  <c r="T399" i="2"/>
  <c r="T74" i="2" s="1"/>
  <c r="S399" i="2"/>
  <c r="S74" i="2" s="1"/>
  <c r="R399" i="2"/>
  <c r="R74" i="2" s="1"/>
  <c r="Q399" i="2"/>
  <c r="Q74" i="2" s="1"/>
  <c r="P399" i="2"/>
  <c r="P74" i="2" s="1"/>
  <c r="O399" i="2"/>
  <c r="O74" i="2" s="1"/>
  <c r="N399" i="2"/>
  <c r="N74" i="2" s="1"/>
  <c r="M399" i="2"/>
  <c r="M74" i="2" s="1"/>
  <c r="L399" i="2"/>
  <c r="L74" i="2" s="1"/>
  <c r="K399" i="2"/>
  <c r="K74" i="2" s="1"/>
  <c r="J399" i="2"/>
  <c r="J74" i="2" s="1"/>
  <c r="I399" i="2"/>
  <c r="I74" i="2" s="1"/>
  <c r="H399" i="2"/>
  <c r="H74" i="2" s="1"/>
  <c r="G399" i="2"/>
  <c r="G74" i="2" s="1"/>
  <c r="F399" i="2"/>
  <c r="F74" i="2" s="1"/>
  <c r="E399" i="2"/>
  <c r="E74" i="2" s="1"/>
  <c r="D399" i="2"/>
  <c r="D74" i="2" s="1"/>
  <c r="AF403" i="2"/>
  <c r="AE403" i="2"/>
  <c r="AD403" i="2"/>
  <c r="AC403" i="2"/>
  <c r="AB403" i="2"/>
  <c r="AF401" i="2"/>
  <c r="AE401" i="2"/>
  <c r="AD401" i="2"/>
  <c r="AC401" i="2"/>
  <c r="AB401" i="2"/>
  <c r="AA401" i="2"/>
  <c r="AF407" i="2"/>
  <c r="AE407" i="2"/>
  <c r="AD407" i="2"/>
  <c r="AC407" i="2"/>
  <c r="AB407" i="2"/>
  <c r="AA407" i="2"/>
  <c r="AL82" i="2"/>
  <c r="AK82" i="2"/>
  <c r="AJ82" i="2"/>
  <c r="AI82" i="2"/>
  <c r="AH82" i="2"/>
  <c r="AH76" i="2" s="1"/>
  <c r="AG82" i="2"/>
  <c r="AG76" i="2" s="1"/>
  <c r="Z82" i="2"/>
  <c r="Z76" i="2" s="1"/>
  <c r="Y82" i="2"/>
  <c r="Y76" i="2" s="1"/>
  <c r="X82" i="2"/>
  <c r="X76" i="2" s="1"/>
  <c r="W82" i="2"/>
  <c r="W76" i="2" s="1"/>
  <c r="V82" i="2"/>
  <c r="U82" i="2"/>
  <c r="T82" i="2"/>
  <c r="T76" i="2" s="1"/>
  <c r="S82" i="2"/>
  <c r="R82" i="2"/>
  <c r="R76" i="2" s="1"/>
  <c r="Q82" i="2"/>
  <c r="Q76" i="2" s="1"/>
  <c r="P82" i="2"/>
  <c r="P76" i="2" s="1"/>
  <c r="O82" i="2"/>
  <c r="O76" i="2" s="1"/>
  <c r="N82" i="2"/>
  <c r="N76" i="2" s="1"/>
  <c r="M82" i="2"/>
  <c r="M76" i="2" s="1"/>
  <c r="L82" i="2"/>
  <c r="L76" i="2" s="1"/>
  <c r="K82" i="2"/>
  <c r="J82" i="2"/>
  <c r="J76" i="2" s="1"/>
  <c r="I82" i="2"/>
  <c r="I76" i="2" s="1"/>
  <c r="H82" i="2"/>
  <c r="H76" i="2" s="1"/>
  <c r="G82" i="2"/>
  <c r="G76" i="2" s="1"/>
  <c r="F82" i="2"/>
  <c r="F76" i="2" s="1"/>
  <c r="E82" i="2"/>
  <c r="E76" i="2" s="1"/>
  <c r="D82" i="2"/>
  <c r="D76" i="2" s="1"/>
  <c r="C82" i="2"/>
  <c r="C76" i="2" s="1"/>
  <c r="AF80" i="2"/>
  <c r="AE80" i="2"/>
  <c r="AD80" i="2"/>
  <c r="AC80" i="2"/>
  <c r="AB80" i="2"/>
  <c r="AA80" i="2"/>
  <c r="AF78" i="2"/>
  <c r="AE78" i="2"/>
  <c r="AD78" i="2"/>
  <c r="AC78" i="2"/>
  <c r="AB78" i="2"/>
  <c r="AA78" i="2"/>
  <c r="AF83" i="2"/>
  <c r="AE83" i="2"/>
  <c r="AD83" i="2"/>
  <c r="AC83" i="2"/>
  <c r="AB83" i="2"/>
  <c r="AA83" i="2"/>
  <c r="AL52" i="2"/>
  <c r="AK52" i="2"/>
  <c r="AH52" i="2"/>
  <c r="AG52" i="2"/>
  <c r="Z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AF56" i="2"/>
  <c r="AE56" i="2"/>
  <c r="AD56" i="2"/>
  <c r="AC56" i="2"/>
  <c r="AB56" i="2"/>
  <c r="AA56" i="2"/>
  <c r="AF54" i="2"/>
  <c r="AE54" i="2"/>
  <c r="AD54" i="2"/>
  <c r="AC54" i="2"/>
  <c r="AB54" i="2"/>
  <c r="AA54" i="2"/>
  <c r="AF59" i="2"/>
  <c r="AE59" i="2"/>
  <c r="AD59" i="2"/>
  <c r="AC59" i="2"/>
  <c r="AB59" i="2"/>
  <c r="AA59" i="2"/>
  <c r="AF45" i="2"/>
  <c r="AE45" i="2"/>
  <c r="AD45" i="2"/>
  <c r="AC45" i="2"/>
  <c r="AB45" i="2"/>
  <c r="AA45" i="2"/>
  <c r="AL43" i="2"/>
  <c r="AK43" i="2"/>
  <c r="AJ43" i="2"/>
  <c r="AI43" i="2"/>
  <c r="AH43" i="2"/>
  <c r="AG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F44" i="2"/>
  <c r="AE44" i="2"/>
  <c r="AD44" i="2"/>
  <c r="AC44" i="2"/>
  <c r="AB44" i="2"/>
  <c r="AA36" i="2"/>
  <c r="AB36" i="2"/>
  <c r="AC36" i="2"/>
  <c r="AD36" i="2"/>
  <c r="AE36" i="2"/>
  <c r="AF36" i="2"/>
  <c r="AL33" i="2"/>
  <c r="AK33" i="2"/>
  <c r="AJ33" i="2"/>
  <c r="AI33" i="2"/>
  <c r="AH33" i="2"/>
  <c r="AG33" i="2"/>
  <c r="Z33" i="2"/>
  <c r="Y33" i="2"/>
  <c r="X33" i="2"/>
  <c r="W33" i="2"/>
  <c r="V33" i="2"/>
  <c r="U33" i="2"/>
  <c r="T33" i="2"/>
  <c r="S33" i="2"/>
  <c r="S27" i="2" s="1"/>
  <c r="R33" i="2"/>
  <c r="R27" i="2" s="1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F34" i="2"/>
  <c r="AE34" i="2"/>
  <c r="AD34" i="2"/>
  <c r="AC34" i="2"/>
  <c r="AB34" i="2"/>
  <c r="AA34" i="2"/>
  <c r="AF29" i="2"/>
  <c r="AE29" i="2"/>
  <c r="AD29" i="2"/>
  <c r="AC29" i="2"/>
  <c r="AB29" i="2"/>
  <c r="AA29" i="2"/>
  <c r="AF16" i="2"/>
  <c r="AE16" i="2"/>
  <c r="AD16" i="2"/>
  <c r="AC16" i="2"/>
  <c r="AB16" i="2"/>
  <c r="AA16" i="2"/>
  <c r="AF21" i="2"/>
  <c r="AE21" i="2"/>
  <c r="AD21" i="2"/>
  <c r="AC21" i="2"/>
  <c r="AB21" i="2"/>
  <c r="AA21" i="2"/>
  <c r="AF18" i="2"/>
  <c r="AE18" i="2"/>
  <c r="AD18" i="2"/>
  <c r="AC18" i="2"/>
  <c r="AB18" i="2"/>
  <c r="AA18" i="2"/>
  <c r="W433" i="2" l="1"/>
  <c r="AG433" i="2"/>
  <c r="AK433" i="2"/>
  <c r="Y433" i="2"/>
  <c r="AI433" i="2"/>
  <c r="X433" i="2"/>
  <c r="AH433" i="2"/>
  <c r="AL433" i="2"/>
  <c r="I473" i="2"/>
  <c r="AA481" i="2"/>
  <c r="AF417" i="2"/>
  <c r="AF416" i="2"/>
  <c r="AA419" i="2"/>
  <c r="U473" i="2"/>
  <c r="R477" i="2"/>
  <c r="V477" i="2"/>
  <c r="J477" i="2"/>
  <c r="I477" i="2"/>
  <c r="O477" i="2"/>
  <c r="P477" i="2"/>
  <c r="K477" i="2"/>
  <c r="Q477" i="2"/>
  <c r="M477" i="2"/>
  <c r="L477" i="2"/>
  <c r="N477" i="2"/>
  <c r="S477" i="2"/>
  <c r="AB481" i="2"/>
  <c r="AD481" i="2"/>
  <c r="AF481" i="2"/>
  <c r="AE481" i="2"/>
  <c r="AI476" i="2"/>
  <c r="W473" i="2"/>
  <c r="AG473" i="2"/>
  <c r="AK473" i="2"/>
  <c r="L476" i="2"/>
  <c r="X476" i="2"/>
  <c r="AH476" i="2"/>
  <c r="V473" i="2"/>
  <c r="Z473" i="2"/>
  <c r="AJ473" i="2"/>
  <c r="R476" i="2"/>
  <c r="V41" i="2"/>
  <c r="V39" i="2" s="1"/>
  <c r="V476" i="2"/>
  <c r="Z476" i="2"/>
  <c r="AJ476" i="2"/>
  <c r="X473" i="2"/>
  <c r="AH473" i="2"/>
  <c r="AL473" i="2"/>
  <c r="W476" i="2"/>
  <c r="AG476" i="2"/>
  <c r="AK476" i="2"/>
  <c r="Y473" i="2"/>
  <c r="AI473" i="2"/>
  <c r="Y476" i="2"/>
  <c r="F409" i="2"/>
  <c r="J409" i="2"/>
  <c r="N409" i="2"/>
  <c r="R409" i="2"/>
  <c r="V409" i="2"/>
  <c r="Z409" i="2"/>
  <c r="AJ409" i="2"/>
  <c r="D409" i="2"/>
  <c r="H409" i="2"/>
  <c r="P409" i="2"/>
  <c r="T409" i="2"/>
  <c r="X409" i="2"/>
  <c r="AD462" i="2"/>
  <c r="AB462" i="2"/>
  <c r="F476" i="2"/>
  <c r="J476" i="2"/>
  <c r="N476" i="2"/>
  <c r="D41" i="2"/>
  <c r="H41" i="2"/>
  <c r="L41" i="2"/>
  <c r="X41" i="2"/>
  <c r="X39" i="2" s="1"/>
  <c r="AH41" i="2"/>
  <c r="AL41" i="2"/>
  <c r="AJ41" i="2"/>
  <c r="D473" i="2"/>
  <c r="H473" i="2"/>
  <c r="L473" i="2"/>
  <c r="D476" i="2"/>
  <c r="H476" i="2"/>
  <c r="T476" i="2"/>
  <c r="P476" i="2"/>
  <c r="N41" i="2"/>
  <c r="Z41" i="2"/>
  <c r="Z39" i="2" s="1"/>
  <c r="L409" i="2"/>
  <c r="AH409" i="2"/>
  <c r="AB470" i="2"/>
  <c r="AF470" i="2"/>
  <c r="E476" i="2"/>
  <c r="I476" i="2"/>
  <c r="M476" i="2"/>
  <c r="Q476" i="2"/>
  <c r="U476" i="2"/>
  <c r="G27" i="2"/>
  <c r="K27" i="2"/>
  <c r="O27" i="2"/>
  <c r="W27" i="2"/>
  <c r="AG27" i="2"/>
  <c r="AK27" i="2"/>
  <c r="G41" i="2"/>
  <c r="K41" i="2"/>
  <c r="W41" i="2"/>
  <c r="W39" i="2" s="1"/>
  <c r="AG41" i="2"/>
  <c r="AK41" i="2"/>
  <c r="I41" i="2"/>
  <c r="M41" i="2"/>
  <c r="AA47" i="2"/>
  <c r="AE47" i="2"/>
  <c r="AC47" i="2"/>
  <c r="AE58" i="2"/>
  <c r="AC58" i="2"/>
  <c r="E473" i="2"/>
  <c r="M473" i="2"/>
  <c r="Q409" i="2"/>
  <c r="G409" i="2"/>
  <c r="K409" i="2"/>
  <c r="O409" i="2"/>
  <c r="S409" i="2"/>
  <c r="W409" i="2"/>
  <c r="AG409" i="2"/>
  <c r="AK409" i="2"/>
  <c r="AA462" i="2"/>
  <c r="C473" i="2"/>
  <c r="G473" i="2"/>
  <c r="K473" i="2"/>
  <c r="G476" i="2"/>
  <c r="M409" i="2"/>
  <c r="AI409" i="2"/>
  <c r="AF462" i="2"/>
  <c r="C476" i="2"/>
  <c r="S476" i="2"/>
  <c r="AI41" i="2"/>
  <c r="I409" i="2"/>
  <c r="Y409" i="2"/>
  <c r="AC462" i="2"/>
  <c r="AD470" i="2"/>
  <c r="O476" i="2"/>
  <c r="Y41" i="2"/>
  <c r="E409" i="2"/>
  <c r="U409" i="2"/>
  <c r="F473" i="2"/>
  <c r="J473" i="2"/>
  <c r="N473" i="2"/>
  <c r="F41" i="2"/>
  <c r="J41" i="2"/>
  <c r="AD444" i="2"/>
  <c r="AB444" i="2"/>
  <c r="AF444" i="2"/>
  <c r="K476" i="2"/>
  <c r="U41" i="2"/>
  <c r="U39" i="2" s="1"/>
  <c r="E41" i="2"/>
  <c r="AE82" i="2"/>
  <c r="AC411" i="2"/>
  <c r="AA411" i="2"/>
  <c r="AE411" i="2"/>
  <c r="AC444" i="2"/>
  <c r="AA444" i="2"/>
  <c r="AE444" i="2"/>
  <c r="AC470" i="2"/>
  <c r="I424" i="2"/>
  <c r="M424" i="2"/>
  <c r="Q424" i="2"/>
  <c r="Y424" i="2"/>
  <c r="AE424" i="2" s="1"/>
  <c r="AI424" i="2"/>
  <c r="F424" i="2"/>
  <c r="AA470" i="2"/>
  <c r="AK399" i="2"/>
  <c r="AK74" i="2" s="1"/>
  <c r="AE406" i="2"/>
  <c r="AE470" i="2"/>
  <c r="AE462" i="2"/>
  <c r="K76" i="2"/>
  <c r="S76" i="2"/>
  <c r="AL76" i="2"/>
  <c r="AF76" i="2" s="1"/>
  <c r="AF82" i="2"/>
  <c r="AC419" i="2"/>
  <c r="AE419" i="2"/>
  <c r="AC426" i="2"/>
  <c r="AA424" i="2"/>
  <c r="AA435" i="2"/>
  <c r="AE435" i="2"/>
  <c r="AC435" i="2"/>
  <c r="AF406" i="2"/>
  <c r="AD411" i="2"/>
  <c r="AD419" i="2"/>
  <c r="AB419" i="2"/>
  <c r="AF419" i="2"/>
  <c r="AF424" i="2"/>
  <c r="AB435" i="2"/>
  <c r="AF435" i="2"/>
  <c r="AD435" i="2"/>
  <c r="AL399" i="2"/>
  <c r="AL74" i="2" s="1"/>
  <c r="AK76" i="2"/>
  <c r="AE76" i="2" s="1"/>
  <c r="D27" i="2"/>
  <c r="H27" i="2"/>
  <c r="L27" i="2"/>
  <c r="P27" i="2"/>
  <c r="T27" i="2"/>
  <c r="X27" i="2"/>
  <c r="AH27" i="2"/>
  <c r="AL27" i="2"/>
  <c r="AB47" i="2"/>
  <c r="AF47" i="2"/>
  <c r="AD47" i="2"/>
  <c r="AB411" i="2"/>
  <c r="AF411" i="2"/>
  <c r="AA438" i="2"/>
  <c r="AE438" i="2"/>
  <c r="AC438" i="2"/>
  <c r="AB438" i="2"/>
  <c r="AF438" i="2"/>
  <c r="AD438" i="2"/>
  <c r="V76" i="2"/>
  <c r="AB76" i="2" s="1"/>
  <c r="AB82" i="2"/>
  <c r="AD82" i="2"/>
  <c r="AJ76" i="2"/>
  <c r="AD76" i="2" s="1"/>
  <c r="V399" i="2"/>
  <c r="V74" i="2" s="1"/>
  <c r="AB406" i="2"/>
  <c r="AD406" i="2"/>
  <c r="AJ399" i="2"/>
  <c r="AJ74" i="2" s="1"/>
  <c r="U76" i="2"/>
  <c r="AA76" i="2" s="1"/>
  <c r="AA82" i="2"/>
  <c r="AC82" i="2"/>
  <c r="AI76" i="2"/>
  <c r="AC76" i="2" s="1"/>
  <c r="U399" i="2"/>
  <c r="U74" i="2" s="1"/>
  <c r="AA406" i="2"/>
  <c r="AC406" i="2"/>
  <c r="AI399" i="2"/>
  <c r="AI74" i="2" s="1"/>
  <c r="AD424" i="2"/>
  <c r="W424" i="2"/>
  <c r="AB424" i="2"/>
  <c r="AD426" i="2"/>
  <c r="AC431" i="2"/>
  <c r="AD431" i="2"/>
  <c r="AA426" i="2"/>
  <c r="AE426" i="2"/>
  <c r="AB426" i="2"/>
  <c r="AF426" i="2"/>
  <c r="AA52" i="2"/>
  <c r="AA58" i="2"/>
  <c r="AD58" i="2"/>
  <c r="AJ52" i="2"/>
  <c r="AD52" i="2" s="1"/>
  <c r="AB58" i="2"/>
  <c r="Y52" i="2"/>
  <c r="AE52" i="2" s="1"/>
  <c r="AI52" i="2"/>
  <c r="AC52" i="2" s="1"/>
  <c r="AB52" i="2"/>
  <c r="AF52" i="2"/>
  <c r="AF58" i="2"/>
  <c r="K11" i="2"/>
  <c r="O11" i="2"/>
  <c r="S11" i="2"/>
  <c r="I11" i="2"/>
  <c r="M11" i="2"/>
  <c r="Q11" i="2"/>
  <c r="E27" i="2"/>
  <c r="I27" i="2"/>
  <c r="M27" i="2"/>
  <c r="Q27" i="2"/>
  <c r="U27" i="2"/>
  <c r="Y27" i="2"/>
  <c r="AI27" i="2"/>
  <c r="AA43" i="2"/>
  <c r="AE43" i="2"/>
  <c r="AC43" i="2"/>
  <c r="L11" i="2"/>
  <c r="P11" i="2"/>
  <c r="J11" i="2"/>
  <c r="N11" i="2"/>
  <c r="R11" i="2"/>
  <c r="V11" i="2"/>
  <c r="F27" i="2"/>
  <c r="J27" i="2"/>
  <c r="N27" i="2"/>
  <c r="V27" i="2"/>
  <c r="Z27" i="2"/>
  <c r="AJ27" i="2"/>
  <c r="AB43" i="2"/>
  <c r="AF43" i="2"/>
  <c r="AD43" i="2"/>
  <c r="AA33" i="2"/>
  <c r="AE33" i="2"/>
  <c r="AC33" i="2"/>
  <c r="AB33" i="2"/>
  <c r="AF33" i="2"/>
  <c r="AD33" i="2"/>
  <c r="AA31" i="2"/>
  <c r="AE31" i="2"/>
  <c r="AC31" i="2"/>
  <c r="AD13" i="2"/>
  <c r="AB13" i="2"/>
  <c r="AF13" i="2"/>
  <c r="AB31" i="2"/>
  <c r="AF31" i="2"/>
  <c r="AD31" i="2"/>
  <c r="AC13" i="2"/>
  <c r="AA13" i="2"/>
  <c r="AE13" i="2"/>
  <c r="AA399" i="2" l="1"/>
  <c r="AC399" i="2"/>
  <c r="AD399" i="2"/>
  <c r="AF399" i="2"/>
  <c r="AE399" i="2"/>
  <c r="AB399" i="2"/>
  <c r="Y39" i="2"/>
  <c r="V474" i="2"/>
  <c r="AL409" i="2"/>
  <c r="AL476" i="2"/>
  <c r="AF476" i="2" s="1"/>
  <c r="AD27" i="2"/>
  <c r="AC27" i="2"/>
  <c r="AA473" i="2"/>
  <c r="AF27" i="2"/>
  <c r="AE27" i="2"/>
  <c r="AB27" i="2"/>
  <c r="AA27" i="2"/>
  <c r="AB473" i="2"/>
  <c r="AD473" i="2"/>
  <c r="AC473" i="2"/>
  <c r="AE473" i="2"/>
  <c r="AB460" i="2"/>
  <c r="L474" i="2"/>
  <c r="L487" i="2" s="1"/>
  <c r="R474" i="2"/>
  <c r="R487" i="2" s="1"/>
  <c r="N474" i="2"/>
  <c r="AA460" i="2"/>
  <c r="M474" i="2"/>
  <c r="AF433" i="2"/>
  <c r="O474" i="2"/>
  <c r="O487" i="2" s="1"/>
  <c r="I474" i="2"/>
  <c r="P474" i="2"/>
  <c r="P487" i="2" s="1"/>
  <c r="S474" i="2"/>
  <c r="S487" i="2" s="1"/>
  <c r="J474" i="2"/>
  <c r="AF460" i="2"/>
  <c r="AD460" i="2"/>
  <c r="K474" i="2"/>
  <c r="K487" i="2" s="1"/>
  <c r="Q474" i="2"/>
  <c r="Q487" i="2" s="1"/>
  <c r="AD433" i="2"/>
  <c r="AC433" i="2"/>
  <c r="AC460" i="2"/>
  <c r="AA433" i="2"/>
  <c r="AB433" i="2"/>
  <c r="AE433" i="2"/>
  <c r="AE476" i="2"/>
  <c r="AF473" i="2"/>
  <c r="AD476" i="2"/>
  <c r="AA476" i="2"/>
  <c r="AE460" i="2"/>
  <c r="AC424" i="2"/>
  <c r="AB476" i="2"/>
  <c r="AC476" i="2"/>
  <c r="I141" i="1"/>
  <c r="H141" i="1"/>
  <c r="G141" i="1"/>
  <c r="F141" i="1"/>
  <c r="E141" i="1"/>
  <c r="I487" i="2" l="1"/>
  <c r="N487" i="2"/>
  <c r="V487" i="2"/>
  <c r="J487" i="2"/>
  <c r="M487" i="2"/>
  <c r="I147" i="1"/>
  <c r="H147" i="1"/>
  <c r="G147" i="1"/>
  <c r="F147" i="1"/>
  <c r="E147" i="1"/>
  <c r="D147" i="1"/>
  <c r="C83" i="1" l="1"/>
  <c r="C122" i="1" s="1"/>
  <c r="C14" i="1"/>
  <c r="C74" i="1" s="1"/>
  <c r="I14" i="1" l="1"/>
  <c r="H14" i="1"/>
  <c r="G14" i="1"/>
  <c r="F14" i="1"/>
  <c r="E14" i="1"/>
  <c r="D14" i="1"/>
  <c r="H157" i="1" l="1"/>
  <c r="G157" i="1"/>
  <c r="E157" i="1" l="1"/>
  <c r="I157" i="1"/>
  <c r="F157" i="1"/>
  <c r="I74" i="1" l="1"/>
  <c r="H74" i="1"/>
  <c r="G74" i="1"/>
  <c r="F74" i="1"/>
  <c r="E74" i="1"/>
  <c r="D74" i="1"/>
  <c r="AB421" i="2" l="1"/>
  <c r="AC421" i="2"/>
  <c r="AD421" i="2"/>
  <c r="AE421" i="2"/>
  <c r="AF421" i="2"/>
  <c r="AA421" i="2"/>
  <c r="AB382" i="2"/>
  <c r="AC382" i="2"/>
  <c r="AD382" i="2"/>
  <c r="AE382" i="2"/>
  <c r="AF382" i="2"/>
  <c r="AA382" i="2"/>
  <c r="AB365" i="2"/>
  <c r="AC365" i="2"/>
  <c r="AD365" i="2"/>
  <c r="AE365" i="2"/>
  <c r="AF365" i="2"/>
  <c r="AA365" i="2"/>
  <c r="AB348" i="2"/>
  <c r="AC348" i="2"/>
  <c r="AD348" i="2"/>
  <c r="AE348" i="2"/>
  <c r="AF348" i="2"/>
  <c r="AA348" i="2"/>
  <c r="AB331" i="2"/>
  <c r="AC331" i="2"/>
  <c r="AD331" i="2"/>
  <c r="AE331" i="2"/>
  <c r="AF331" i="2"/>
  <c r="AA331" i="2"/>
  <c r="AB314" i="2"/>
  <c r="AC314" i="2"/>
  <c r="AD314" i="2"/>
  <c r="AE314" i="2"/>
  <c r="AF314" i="2"/>
  <c r="AA314" i="2"/>
  <c r="AB297" i="2"/>
  <c r="AC297" i="2"/>
  <c r="AD297" i="2"/>
  <c r="AE297" i="2"/>
  <c r="AF297" i="2"/>
  <c r="AA297" i="2"/>
  <c r="AB280" i="2"/>
  <c r="AC280" i="2"/>
  <c r="AD280" i="2"/>
  <c r="AE280" i="2"/>
  <c r="AF280" i="2"/>
  <c r="AA280" i="2"/>
  <c r="AB263" i="2"/>
  <c r="AC263" i="2"/>
  <c r="AD263" i="2"/>
  <c r="AE263" i="2"/>
  <c r="AF263" i="2"/>
  <c r="AA263" i="2"/>
  <c r="AB246" i="2"/>
  <c r="AC246" i="2"/>
  <c r="AD246" i="2"/>
  <c r="AE246" i="2"/>
  <c r="AF246" i="2"/>
  <c r="AA246" i="2"/>
  <c r="AB229" i="2"/>
  <c r="AC229" i="2"/>
  <c r="AD229" i="2"/>
  <c r="AE229" i="2"/>
  <c r="AF229" i="2"/>
  <c r="AA229" i="2"/>
  <c r="AB212" i="2"/>
  <c r="AC212" i="2"/>
  <c r="AD212" i="2"/>
  <c r="AE212" i="2"/>
  <c r="AF212" i="2"/>
  <c r="AA212" i="2"/>
  <c r="AB195" i="2"/>
  <c r="AC195" i="2"/>
  <c r="AD195" i="2"/>
  <c r="AE195" i="2"/>
  <c r="AF195" i="2"/>
  <c r="AA195" i="2"/>
  <c r="AB178" i="2"/>
  <c r="AC178" i="2"/>
  <c r="AD178" i="2"/>
  <c r="AE178" i="2"/>
  <c r="AF178" i="2"/>
  <c r="AA178" i="2"/>
  <c r="AB161" i="2"/>
  <c r="AC161" i="2"/>
  <c r="AD161" i="2"/>
  <c r="AE161" i="2"/>
  <c r="AF161" i="2"/>
  <c r="AA161" i="2"/>
  <c r="AB144" i="2"/>
  <c r="AC144" i="2"/>
  <c r="AD144" i="2"/>
  <c r="AE144" i="2"/>
  <c r="AF144" i="2"/>
  <c r="AA144" i="2"/>
  <c r="AB127" i="2"/>
  <c r="AC127" i="2"/>
  <c r="AD127" i="2"/>
  <c r="AE127" i="2"/>
  <c r="AF127" i="2"/>
  <c r="AA127" i="2"/>
  <c r="AB110" i="2"/>
  <c r="AC110" i="2"/>
  <c r="AD110" i="2"/>
  <c r="AE110" i="2"/>
  <c r="AF110" i="2"/>
  <c r="AA110" i="2"/>
  <c r="AC93" i="2"/>
  <c r="AD93" i="2"/>
  <c r="AE93" i="2"/>
  <c r="AF93" i="2"/>
  <c r="AB93" i="2"/>
  <c r="AA93" i="2"/>
  <c r="AB49" i="2"/>
  <c r="AC49" i="2"/>
  <c r="AD49" i="2"/>
  <c r="AE49" i="2"/>
  <c r="AF49" i="2"/>
  <c r="AA49" i="2"/>
  <c r="D31" i="1" l="1"/>
  <c r="F31" i="1"/>
  <c r="H31" i="1"/>
  <c r="I31" i="1"/>
  <c r="J61" i="9" l="1"/>
  <c r="K61" i="9"/>
  <c r="L61" i="9"/>
  <c r="M61" i="9"/>
  <c r="N61" i="9"/>
  <c r="O61" i="9"/>
  <c r="J62" i="9"/>
  <c r="K62" i="9"/>
  <c r="L62" i="9"/>
  <c r="M62" i="9"/>
  <c r="N62" i="9"/>
  <c r="O62" i="9"/>
  <c r="J63" i="9"/>
  <c r="K63" i="9"/>
  <c r="L63" i="9"/>
  <c r="M63" i="9"/>
  <c r="N63" i="9"/>
  <c r="O63" i="9"/>
  <c r="J64" i="9"/>
  <c r="K64" i="9"/>
  <c r="L64" i="9"/>
  <c r="M64" i="9"/>
  <c r="N64" i="9"/>
  <c r="O64" i="9"/>
  <c r="J65" i="9"/>
  <c r="K65" i="9"/>
  <c r="P65" i="9" s="1"/>
  <c r="L65" i="9"/>
  <c r="M65" i="9"/>
  <c r="R65" i="9" s="1"/>
  <c r="N65" i="9"/>
  <c r="O65" i="9"/>
  <c r="T65" i="9" s="1"/>
  <c r="K60" i="9"/>
  <c r="L60" i="9"/>
  <c r="M60" i="9"/>
  <c r="N60" i="9"/>
  <c r="O60" i="9"/>
  <c r="J60" i="9"/>
  <c r="K45" i="9"/>
  <c r="L45" i="9"/>
  <c r="M45" i="9"/>
  <c r="N45" i="9"/>
  <c r="O45" i="9"/>
  <c r="K46" i="9"/>
  <c r="L46" i="9"/>
  <c r="M46" i="9"/>
  <c r="N46" i="9"/>
  <c r="O46" i="9"/>
  <c r="K47" i="9"/>
  <c r="L47" i="9"/>
  <c r="M47" i="9"/>
  <c r="N47" i="9"/>
  <c r="O47" i="9"/>
  <c r="K48" i="9"/>
  <c r="L48" i="9"/>
  <c r="M48" i="9"/>
  <c r="N48" i="9"/>
  <c r="O48" i="9"/>
  <c r="K49" i="9"/>
  <c r="L49" i="9"/>
  <c r="M49" i="9"/>
  <c r="N49" i="9"/>
  <c r="O49" i="9"/>
  <c r="K50" i="9"/>
  <c r="L50" i="9"/>
  <c r="M50" i="9"/>
  <c r="N50" i="9"/>
  <c r="O50" i="9"/>
  <c r="L51" i="9"/>
  <c r="Q51" i="9" s="1"/>
  <c r="M51" i="9"/>
  <c r="N51" i="9"/>
  <c r="O51" i="9"/>
  <c r="J46" i="9"/>
  <c r="J47" i="9"/>
  <c r="J48" i="9"/>
  <c r="J49" i="9"/>
  <c r="J50" i="9"/>
  <c r="J45" i="9"/>
  <c r="K35" i="9"/>
  <c r="L35" i="9"/>
  <c r="M35" i="9"/>
  <c r="N35" i="9"/>
  <c r="O35" i="9"/>
  <c r="K36" i="9"/>
  <c r="L36" i="9"/>
  <c r="M36" i="9"/>
  <c r="N36" i="9"/>
  <c r="O36" i="9"/>
  <c r="K37" i="9"/>
  <c r="L37" i="9"/>
  <c r="M37" i="9"/>
  <c r="N37" i="9"/>
  <c r="O37" i="9"/>
  <c r="K38" i="9"/>
  <c r="L38" i="9"/>
  <c r="M38" i="9"/>
  <c r="N38" i="9"/>
  <c r="O38" i="9"/>
  <c r="K39" i="9"/>
  <c r="L39" i="9"/>
  <c r="M39" i="9"/>
  <c r="N39" i="9"/>
  <c r="O39" i="9"/>
  <c r="K40" i="9"/>
  <c r="L40" i="9"/>
  <c r="M40" i="9"/>
  <c r="N40" i="9"/>
  <c r="O40" i="9"/>
  <c r="K41" i="9"/>
  <c r="L41" i="9"/>
  <c r="M41" i="9"/>
  <c r="N41" i="9"/>
  <c r="O41" i="9"/>
  <c r="K42" i="9"/>
  <c r="L42" i="9"/>
  <c r="M42" i="9"/>
  <c r="N42" i="9"/>
  <c r="O42" i="9"/>
  <c r="J36" i="9"/>
  <c r="J37" i="9"/>
  <c r="J38" i="9"/>
  <c r="J39" i="9"/>
  <c r="J40" i="9"/>
  <c r="J41" i="9"/>
  <c r="J42" i="9"/>
  <c r="J35" i="9"/>
  <c r="K20" i="9"/>
  <c r="L20" i="9"/>
  <c r="M20" i="9"/>
  <c r="N20" i="9"/>
  <c r="O20" i="9"/>
  <c r="K21" i="9"/>
  <c r="L21" i="9"/>
  <c r="M21" i="9"/>
  <c r="N21" i="9"/>
  <c r="O21" i="9"/>
  <c r="K22" i="9"/>
  <c r="L22" i="9"/>
  <c r="M22" i="9"/>
  <c r="N22" i="9"/>
  <c r="O22" i="9"/>
  <c r="K23" i="9"/>
  <c r="L23" i="9"/>
  <c r="M23" i="9"/>
  <c r="N23" i="9"/>
  <c r="O23" i="9"/>
  <c r="K24" i="9"/>
  <c r="L24" i="9"/>
  <c r="M24" i="9"/>
  <c r="N24" i="9"/>
  <c r="O24" i="9"/>
  <c r="K25" i="9"/>
  <c r="L25" i="9"/>
  <c r="M25" i="9"/>
  <c r="N25" i="9"/>
  <c r="O25" i="9"/>
  <c r="K26" i="9"/>
  <c r="L26" i="9"/>
  <c r="M26" i="9"/>
  <c r="N26" i="9"/>
  <c r="O26" i="9"/>
  <c r="K27" i="9"/>
  <c r="L27" i="9"/>
  <c r="M27" i="9"/>
  <c r="N27" i="9"/>
  <c r="O27" i="9"/>
  <c r="K28" i="9"/>
  <c r="L28" i="9"/>
  <c r="M28" i="9"/>
  <c r="N28" i="9"/>
  <c r="O28" i="9"/>
  <c r="K29" i="9"/>
  <c r="L29" i="9"/>
  <c r="M29" i="9"/>
  <c r="N29" i="9"/>
  <c r="O29" i="9"/>
  <c r="K30" i="9"/>
  <c r="L30" i="9"/>
  <c r="M30" i="9"/>
  <c r="N30" i="9"/>
  <c r="O30" i="9"/>
  <c r="K31" i="9"/>
  <c r="L31" i="9"/>
  <c r="M31" i="9"/>
  <c r="N31" i="9"/>
  <c r="O31" i="9"/>
  <c r="J21" i="9"/>
  <c r="J22" i="9"/>
  <c r="J23" i="9"/>
  <c r="J24" i="9"/>
  <c r="J25" i="9"/>
  <c r="J26" i="9"/>
  <c r="J27" i="9"/>
  <c r="J28" i="9"/>
  <c r="J29" i="9"/>
  <c r="J30" i="9"/>
  <c r="J31" i="9"/>
  <c r="J20" i="9"/>
  <c r="L15" i="9"/>
  <c r="M15" i="9"/>
  <c r="N15" i="9"/>
  <c r="O15" i="9"/>
  <c r="K16" i="9"/>
  <c r="L16" i="9"/>
  <c r="M16" i="9"/>
  <c r="N16" i="9"/>
  <c r="O16" i="9"/>
  <c r="K17" i="9"/>
  <c r="L17" i="9"/>
  <c r="M17" i="9"/>
  <c r="N17" i="9"/>
  <c r="O17" i="9"/>
  <c r="K18" i="9"/>
  <c r="L18" i="9"/>
  <c r="M18" i="9"/>
  <c r="N18" i="9"/>
  <c r="O18" i="9"/>
  <c r="J16" i="9"/>
  <c r="J17" i="9"/>
  <c r="J18" i="9"/>
  <c r="J32" i="9" s="1"/>
  <c r="J12" i="9"/>
  <c r="K12" i="9"/>
  <c r="L12" i="9"/>
  <c r="M12" i="9"/>
  <c r="N12" i="9"/>
  <c r="O12" i="9"/>
  <c r="K13" i="9"/>
  <c r="P13" i="9" s="1"/>
  <c r="L13" i="9"/>
  <c r="M13" i="9"/>
  <c r="N13" i="9"/>
  <c r="O13" i="9"/>
  <c r="K11" i="9"/>
  <c r="L11" i="9"/>
  <c r="M11" i="9"/>
  <c r="N11" i="9"/>
  <c r="O11" i="9"/>
  <c r="J11" i="9"/>
  <c r="AA409" i="2"/>
  <c r="AE409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U382" i="2"/>
  <c r="V382" i="2"/>
  <c r="W382" i="2"/>
  <c r="X382" i="2"/>
  <c r="Y382" i="2"/>
  <c r="Z382" i="2"/>
  <c r="AG382" i="2"/>
  <c r="AH382" i="2"/>
  <c r="AI382" i="2"/>
  <c r="AJ382" i="2"/>
  <c r="AK382" i="2"/>
  <c r="AL382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U365" i="2"/>
  <c r="V365" i="2"/>
  <c r="W365" i="2"/>
  <c r="X365" i="2"/>
  <c r="Y365" i="2"/>
  <c r="Z365" i="2"/>
  <c r="AG365" i="2"/>
  <c r="AH365" i="2"/>
  <c r="AI365" i="2"/>
  <c r="AJ365" i="2"/>
  <c r="AK365" i="2"/>
  <c r="AL365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G348" i="2"/>
  <c r="AH348" i="2"/>
  <c r="AI348" i="2"/>
  <c r="AJ348" i="2"/>
  <c r="AK348" i="2"/>
  <c r="AL348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U331" i="2"/>
  <c r="V331" i="2"/>
  <c r="W331" i="2"/>
  <c r="X331" i="2"/>
  <c r="Y331" i="2"/>
  <c r="Z331" i="2"/>
  <c r="AG331" i="2"/>
  <c r="AH331" i="2"/>
  <c r="AI331" i="2"/>
  <c r="AJ331" i="2"/>
  <c r="AK331" i="2"/>
  <c r="AL331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W314" i="2"/>
  <c r="X314" i="2"/>
  <c r="Y314" i="2"/>
  <c r="Z314" i="2"/>
  <c r="AG314" i="2"/>
  <c r="AH314" i="2"/>
  <c r="AI314" i="2"/>
  <c r="AJ314" i="2"/>
  <c r="AK314" i="2"/>
  <c r="AL314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U297" i="2"/>
  <c r="V297" i="2"/>
  <c r="W297" i="2"/>
  <c r="X297" i="2"/>
  <c r="Y297" i="2"/>
  <c r="Z297" i="2"/>
  <c r="AG297" i="2"/>
  <c r="AH297" i="2"/>
  <c r="AI297" i="2"/>
  <c r="AJ297" i="2"/>
  <c r="AK297" i="2"/>
  <c r="AL297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Y280" i="2"/>
  <c r="Z280" i="2"/>
  <c r="AG280" i="2"/>
  <c r="AH280" i="2"/>
  <c r="AI280" i="2"/>
  <c r="AJ280" i="2"/>
  <c r="AK280" i="2"/>
  <c r="AL280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U263" i="2"/>
  <c r="V263" i="2"/>
  <c r="W263" i="2"/>
  <c r="X263" i="2"/>
  <c r="Y263" i="2"/>
  <c r="Z263" i="2"/>
  <c r="AG263" i="2"/>
  <c r="AH263" i="2"/>
  <c r="AI263" i="2"/>
  <c r="AJ263" i="2"/>
  <c r="AK263" i="2"/>
  <c r="AL263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G246" i="2"/>
  <c r="AH246" i="2"/>
  <c r="AI246" i="2"/>
  <c r="AJ246" i="2"/>
  <c r="AK246" i="2"/>
  <c r="AL246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G229" i="2"/>
  <c r="AH229" i="2"/>
  <c r="AI229" i="2"/>
  <c r="AJ229" i="2"/>
  <c r="AK229" i="2"/>
  <c r="AL229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G212" i="2"/>
  <c r="AH212" i="2"/>
  <c r="AI212" i="2"/>
  <c r="AJ212" i="2"/>
  <c r="AK212" i="2"/>
  <c r="AL212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G195" i="2"/>
  <c r="AH195" i="2"/>
  <c r="AI195" i="2"/>
  <c r="AJ195" i="2"/>
  <c r="AK195" i="2"/>
  <c r="AL195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G178" i="2"/>
  <c r="AH178" i="2"/>
  <c r="AI178" i="2"/>
  <c r="AJ178" i="2"/>
  <c r="AK178" i="2"/>
  <c r="AL178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G161" i="2"/>
  <c r="AH161" i="2"/>
  <c r="AI161" i="2"/>
  <c r="AJ161" i="2"/>
  <c r="AK161" i="2"/>
  <c r="AL161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G144" i="2"/>
  <c r="AH144" i="2"/>
  <c r="AI144" i="2"/>
  <c r="AJ144" i="2"/>
  <c r="AK144" i="2"/>
  <c r="AL144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G127" i="2"/>
  <c r="AH127" i="2"/>
  <c r="AI127" i="2"/>
  <c r="AJ127" i="2"/>
  <c r="AK127" i="2"/>
  <c r="AL127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G110" i="2"/>
  <c r="AH110" i="2"/>
  <c r="AI110" i="2"/>
  <c r="AJ110" i="2"/>
  <c r="AK110" i="2"/>
  <c r="AL110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G93" i="2"/>
  <c r="AH93" i="2"/>
  <c r="AI93" i="2"/>
  <c r="AJ93" i="2"/>
  <c r="AK93" i="2"/>
  <c r="AL93" i="2"/>
  <c r="O10" i="2"/>
  <c r="P10" i="2"/>
  <c r="C382" i="2"/>
  <c r="C365" i="2"/>
  <c r="C348" i="2"/>
  <c r="C331" i="2"/>
  <c r="C314" i="2"/>
  <c r="C297" i="2"/>
  <c r="C280" i="2"/>
  <c r="C263" i="2"/>
  <c r="C246" i="2"/>
  <c r="C229" i="2"/>
  <c r="C212" i="2"/>
  <c r="C195" i="2"/>
  <c r="C178" i="2"/>
  <c r="C161" i="2"/>
  <c r="C144" i="2"/>
  <c r="C127" i="2"/>
  <c r="C110" i="2"/>
  <c r="C93" i="2"/>
  <c r="AD457" i="2" l="1"/>
  <c r="AE454" i="2"/>
  <c r="AA454" i="2"/>
  <c r="AF451" i="2"/>
  <c r="AB451" i="2"/>
  <c r="AA451" i="2"/>
  <c r="P472" i="2"/>
  <c r="C472" i="2"/>
  <c r="AC457" i="2"/>
  <c r="AD454" i="2"/>
  <c r="AE451" i="2"/>
  <c r="AE457" i="2"/>
  <c r="AA457" i="2"/>
  <c r="AF454" i="2"/>
  <c r="AB454" i="2"/>
  <c r="AC451" i="2"/>
  <c r="O472" i="2"/>
  <c r="AF457" i="2"/>
  <c r="AB457" i="2"/>
  <c r="AC454" i="2"/>
  <c r="AD451" i="2"/>
  <c r="S39" i="2"/>
  <c r="O39" i="2"/>
  <c r="Q39" i="2"/>
  <c r="T39" i="2"/>
  <c r="R39" i="2"/>
  <c r="P39" i="2"/>
  <c r="S51" i="9"/>
  <c r="T51" i="9"/>
  <c r="R51" i="9"/>
  <c r="P51" i="9"/>
  <c r="S50" i="9"/>
  <c r="S65" i="9"/>
  <c r="Q65" i="9"/>
  <c r="T60" i="9"/>
  <c r="S64" i="9"/>
  <c r="S62" i="9"/>
  <c r="Q63" i="9"/>
  <c r="Q61" i="9"/>
  <c r="T50" i="9"/>
  <c r="S60" i="9"/>
  <c r="T64" i="9"/>
  <c r="R64" i="9"/>
  <c r="P64" i="9"/>
  <c r="T63" i="9"/>
  <c r="R63" i="9"/>
  <c r="P63" i="9"/>
  <c r="T62" i="9"/>
  <c r="R62" i="9"/>
  <c r="P62" i="9"/>
  <c r="T61" i="9"/>
  <c r="R61" i="9"/>
  <c r="P61" i="9"/>
  <c r="L66" i="9"/>
  <c r="Q60" i="9"/>
  <c r="P60" i="9"/>
  <c r="R50" i="9"/>
  <c r="R60" i="9"/>
  <c r="Q64" i="9"/>
  <c r="S63" i="9"/>
  <c r="Q62" i="9"/>
  <c r="S61" i="9"/>
  <c r="T13" i="9"/>
  <c r="S13" i="9"/>
  <c r="K43" i="9"/>
  <c r="Q13" i="9"/>
  <c r="L43" i="9"/>
  <c r="Q41" i="9"/>
  <c r="P50" i="9"/>
  <c r="N58" i="9"/>
  <c r="P26" i="9"/>
  <c r="O43" i="9"/>
  <c r="T41" i="9"/>
  <c r="T26" i="9"/>
  <c r="N43" i="9"/>
  <c r="S41" i="9"/>
  <c r="R13" i="9"/>
  <c r="M43" i="9"/>
  <c r="R41" i="9"/>
  <c r="Q50" i="9"/>
  <c r="S18" i="9"/>
  <c r="N32" i="9"/>
  <c r="Q18" i="9"/>
  <c r="L32" i="9"/>
  <c r="O32" i="9"/>
  <c r="T18" i="9"/>
  <c r="M32" i="9"/>
  <c r="R18" i="9"/>
  <c r="K32" i="9"/>
  <c r="P18" i="9"/>
  <c r="S26" i="9"/>
  <c r="Q26" i="9"/>
  <c r="R26" i="9"/>
  <c r="J43" i="9"/>
  <c r="P41" i="9"/>
  <c r="O58" i="9"/>
  <c r="L58" i="9"/>
  <c r="J58" i="9"/>
  <c r="AF409" i="2"/>
  <c r="AB409" i="2"/>
  <c r="AD41" i="2"/>
  <c r="AD409" i="2"/>
  <c r="AC409" i="2"/>
  <c r="AC41" i="2"/>
  <c r="AF41" i="2"/>
  <c r="AB41" i="2"/>
  <c r="AE41" i="2"/>
  <c r="AA41" i="2"/>
  <c r="AJ39" i="2"/>
  <c r="AH39" i="2"/>
  <c r="L39" i="2"/>
  <c r="O52" i="9"/>
  <c r="N52" i="9"/>
  <c r="L52" i="9"/>
  <c r="AL39" i="2"/>
  <c r="N39" i="2"/>
  <c r="F39" i="2"/>
  <c r="J66" i="9"/>
  <c r="M66" i="9"/>
  <c r="N66" i="9"/>
  <c r="O66" i="9"/>
  <c r="K66" i="9"/>
  <c r="H39" i="2"/>
  <c r="M52" i="9"/>
  <c r="K52" i="9"/>
  <c r="J52" i="9"/>
  <c r="J39" i="2"/>
  <c r="D39" i="2"/>
  <c r="M58" i="9"/>
  <c r="K58" i="9"/>
  <c r="AK39" i="2"/>
  <c r="AI39" i="2"/>
  <c r="AG39" i="2"/>
  <c r="AA39" i="2" s="1"/>
  <c r="M39" i="2"/>
  <c r="K39" i="2"/>
  <c r="I39" i="2"/>
  <c r="G39" i="2"/>
  <c r="E39" i="2"/>
  <c r="I10" i="2"/>
  <c r="J10" i="2"/>
  <c r="K10" i="2"/>
  <c r="L10" i="2"/>
  <c r="M10" i="2"/>
  <c r="N10" i="2"/>
  <c r="Q10" i="2"/>
  <c r="Q472" i="2" s="1"/>
  <c r="R10" i="2"/>
  <c r="R472" i="2" s="1"/>
  <c r="S10" i="2"/>
  <c r="V10" i="2"/>
  <c r="V472" i="2" s="1"/>
  <c r="Z32" i="8"/>
  <c r="AA32" i="8"/>
  <c r="AB32" i="8"/>
  <c r="AC32" i="8"/>
  <c r="AD32" i="8"/>
  <c r="AE32" i="8"/>
  <c r="AF32" i="8"/>
  <c r="AG32" i="8"/>
  <c r="AH32" i="8"/>
  <c r="X32" i="8"/>
  <c r="D32" i="8"/>
  <c r="E32" i="8"/>
  <c r="F32" i="8"/>
  <c r="G32" i="8"/>
  <c r="H32" i="8"/>
  <c r="I32" i="8"/>
  <c r="J32" i="8"/>
  <c r="K32" i="8"/>
  <c r="L32" i="8"/>
  <c r="M32" i="8"/>
  <c r="N32" i="8"/>
  <c r="O32" i="8"/>
  <c r="U32" i="8"/>
  <c r="V32" i="8"/>
  <c r="C32" i="8"/>
  <c r="I472" i="2" l="1"/>
  <c r="I478" i="2" s="1"/>
  <c r="M472" i="2"/>
  <c r="L472" i="2"/>
  <c r="K472" i="2"/>
  <c r="N472" i="2"/>
  <c r="J472" i="2"/>
  <c r="S472" i="2"/>
  <c r="T58" i="9"/>
  <c r="P58" i="9"/>
  <c r="R66" i="9"/>
  <c r="T32" i="9"/>
  <c r="Q58" i="9"/>
  <c r="Q66" i="9"/>
  <c r="P66" i="9"/>
  <c r="R58" i="9"/>
  <c r="S58" i="9"/>
  <c r="Q32" i="9"/>
  <c r="R52" i="9"/>
  <c r="T52" i="9"/>
  <c r="R32" i="9"/>
  <c r="T66" i="9"/>
  <c r="Q52" i="9"/>
  <c r="P32" i="9"/>
  <c r="P52" i="9"/>
  <c r="S66" i="9"/>
  <c r="S52" i="9"/>
  <c r="S32" i="9"/>
  <c r="AC39" i="2"/>
  <c r="AB39" i="2"/>
  <c r="AE74" i="2"/>
  <c r="AF74" i="2"/>
  <c r="AB74" i="2"/>
  <c r="AD74" i="2"/>
  <c r="AA74" i="2"/>
  <c r="AC74" i="2"/>
  <c r="AD39" i="2"/>
  <c r="AF39" i="2"/>
  <c r="AE39" i="2"/>
  <c r="V6" i="8"/>
  <c r="K53" i="9" l="1"/>
  <c r="P43" i="9"/>
  <c r="O478" i="2"/>
  <c r="O479" i="2"/>
  <c r="K478" i="2"/>
  <c r="K479" i="2"/>
  <c r="R478" i="2"/>
  <c r="R479" i="2"/>
  <c r="N478" i="2"/>
  <c r="N479" i="2"/>
  <c r="S478" i="2"/>
  <c r="S479" i="2"/>
  <c r="L478" i="2"/>
  <c r="L479" i="2"/>
  <c r="I479" i="2"/>
  <c r="P478" i="2"/>
  <c r="P479" i="2"/>
  <c r="M478" i="2"/>
  <c r="M479" i="2"/>
  <c r="Q478" i="2"/>
  <c r="Q479" i="2"/>
  <c r="J478" i="2"/>
  <c r="J479" i="2"/>
  <c r="V478" i="2"/>
  <c r="V479" i="2"/>
  <c r="L53" i="9" l="1"/>
  <c r="Q53" i="9" s="1"/>
  <c r="Q43" i="9"/>
  <c r="M53" i="9" l="1"/>
  <c r="R53" i="9" s="1"/>
  <c r="R43" i="9"/>
  <c r="N53" i="9" l="1"/>
  <c r="S53" i="9" s="1"/>
  <c r="S43" i="9"/>
  <c r="O53" i="9"/>
  <c r="T43" i="9"/>
  <c r="T53" i="9" l="1"/>
  <c r="G6" i="12"/>
  <c r="G10" i="12" s="1"/>
  <c r="G11" i="12" s="1"/>
  <c r="C477" i="2"/>
  <c r="C474" i="2" l="1"/>
  <c r="C478" i="2" s="1"/>
  <c r="C479" i="2"/>
  <c r="F477" i="2"/>
  <c r="F474" i="2" s="1"/>
  <c r="T477" i="2"/>
  <c r="T474" i="2" s="1"/>
  <c r="T487" i="2" s="1"/>
  <c r="E477" i="2"/>
  <c r="E474" i="2" s="1"/>
  <c r="D11" i="2"/>
  <c r="D10" i="2" s="1"/>
  <c r="D472" i="2" s="1"/>
  <c r="Y477" i="2"/>
  <c r="G477" i="2"/>
  <c r="G474" i="2" s="1"/>
  <c r="W477" i="2"/>
  <c r="H477" i="2"/>
  <c r="H474" i="2" s="1"/>
  <c r="H487" i="2" s="1"/>
  <c r="U477" i="2"/>
  <c r="U474" i="2" s="1"/>
  <c r="D477" i="2"/>
  <c r="Z477" i="2"/>
  <c r="Z474" i="2" s="1"/>
  <c r="E11" i="2"/>
  <c r="E10" i="2" s="1"/>
  <c r="E472" i="2" s="1"/>
  <c r="G11" i="2"/>
  <c r="G10" i="2" s="1"/>
  <c r="G472" i="2" s="1"/>
  <c r="W11" i="2"/>
  <c r="W10" i="2" s="1"/>
  <c r="W472" i="2" s="1"/>
  <c r="X477" i="2"/>
  <c r="X474" i="2" s="1"/>
  <c r="X487" i="2" s="1"/>
  <c r="X11" i="2"/>
  <c r="X10" i="2" s="1"/>
  <c r="X472" i="2" s="1"/>
  <c r="U11" i="2"/>
  <c r="U10" i="2" s="1"/>
  <c r="U472" i="2" s="1"/>
  <c r="F11" i="2"/>
  <c r="F10" i="2" s="1"/>
  <c r="F472" i="2" s="1"/>
  <c r="T11" i="2"/>
  <c r="T10" i="2" s="1"/>
  <c r="Y11" i="2"/>
  <c r="Y10" i="2" s="1"/>
  <c r="Y472" i="2" s="1"/>
  <c r="H11" i="2"/>
  <c r="H10" i="2" s="1"/>
  <c r="H472" i="2" s="1"/>
  <c r="Z11" i="2"/>
  <c r="Z10" i="2" s="1"/>
  <c r="Z472" i="2" s="1"/>
  <c r="T472" i="2" l="1"/>
  <c r="G479" i="2"/>
  <c r="F479" i="2"/>
  <c r="D474" i="2"/>
  <c r="D487" i="2" s="1"/>
  <c r="E479" i="2"/>
  <c r="C487" i="2"/>
  <c r="Z479" i="2"/>
  <c r="U479" i="2"/>
  <c r="W474" i="2"/>
  <c r="W479" i="2"/>
  <c r="Y479" i="2"/>
  <c r="F487" i="2"/>
  <c r="F478" i="2"/>
  <c r="Z478" i="2"/>
  <c r="Y474" i="2"/>
  <c r="X479" i="2"/>
  <c r="D479" i="2"/>
  <c r="H478" i="2"/>
  <c r="G487" i="2"/>
  <c r="G478" i="2"/>
  <c r="E478" i="2"/>
  <c r="E487" i="2"/>
  <c r="Z487" i="2"/>
  <c r="U478" i="2"/>
  <c r="U487" i="2"/>
  <c r="X478" i="2"/>
  <c r="H479" i="2"/>
  <c r="T479" i="2" l="1"/>
  <c r="T478" i="2"/>
  <c r="D478" i="2"/>
  <c r="Y478" i="2"/>
  <c r="Y487" i="2"/>
  <c r="W478" i="2"/>
  <c r="W487" i="2"/>
  <c r="AF19" i="2"/>
  <c r="AB19" i="2"/>
  <c r="AE19" i="2"/>
  <c r="AC19" i="2"/>
  <c r="AK477" i="2"/>
  <c r="AE477" i="2" s="1"/>
  <c r="AA19" i="2"/>
  <c r="AD19" i="2"/>
  <c r="AH477" i="2"/>
  <c r="AB477" i="2" s="1"/>
  <c r="AK11" i="2"/>
  <c r="AK10" i="2" s="1"/>
  <c r="AK472" i="2" s="1"/>
  <c r="AI11" i="2"/>
  <c r="AC11" i="2" s="1"/>
  <c r="AH11" i="2"/>
  <c r="AB11" i="2" s="1"/>
  <c r="AI477" i="2"/>
  <c r="AC477" i="2" s="1"/>
  <c r="AL11" i="2"/>
  <c r="AF11" i="2" s="1"/>
  <c r="AL477" i="2"/>
  <c r="AL474" i="2" s="1"/>
  <c r="AF474" i="2" s="1"/>
  <c r="AG477" i="2"/>
  <c r="AA477" i="2" s="1"/>
  <c r="AJ477" i="2"/>
  <c r="AD477" i="2" s="1"/>
  <c r="AJ11" i="2"/>
  <c r="AD11" i="2" s="1"/>
  <c r="AG11" i="2"/>
  <c r="AA11" i="2" s="1"/>
  <c r="AJ10" i="2" l="1"/>
  <c r="AG10" i="2"/>
  <c r="AG472" i="2" s="1"/>
  <c r="AH474" i="2"/>
  <c r="AB474" i="2" s="1"/>
  <c r="AK474" i="2"/>
  <c r="AK487" i="2" s="1"/>
  <c r="AE487" i="2" s="1"/>
  <c r="AF477" i="2"/>
  <c r="AJ474" i="2"/>
  <c r="AJ487" i="2" s="1"/>
  <c r="AD487" i="2" s="1"/>
  <c r="AG474" i="2"/>
  <c r="AI474" i="2"/>
  <c r="AI487" i="2" s="1"/>
  <c r="AC487" i="2" s="1"/>
  <c r="AE10" i="2"/>
  <c r="AE472" i="2"/>
  <c r="AE11" i="2"/>
  <c r="AL487" i="2"/>
  <c r="AF487" i="2" s="1"/>
  <c r="AL10" i="2"/>
  <c r="AL472" i="2" s="1"/>
  <c r="AH10" i="2"/>
  <c r="AH472" i="2" s="1"/>
  <c r="AI10" i="2"/>
  <c r="AI472" i="2" s="1"/>
  <c r="AD10" i="2" l="1"/>
  <c r="AJ472" i="2"/>
  <c r="AD472" i="2" s="1"/>
  <c r="AA472" i="2"/>
  <c r="AA10" i="2"/>
  <c r="AG487" i="2"/>
  <c r="AA487" i="2" s="1"/>
  <c r="AA474" i="2"/>
  <c r="AH487" i="2"/>
  <c r="AB487" i="2" s="1"/>
  <c r="AE474" i="2"/>
  <c r="AD474" i="2"/>
  <c r="AC474" i="2"/>
  <c r="AC10" i="2"/>
  <c r="AC472" i="2"/>
  <c r="AF10" i="2"/>
  <c r="AF472" i="2"/>
  <c r="AB10" i="2"/>
  <c r="AB472" i="2"/>
</calcChain>
</file>

<file path=xl/sharedStrings.xml><?xml version="1.0" encoding="utf-8"?>
<sst xmlns="http://schemas.openxmlformats.org/spreadsheetml/2006/main" count="931" uniqueCount="474">
  <si>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</si>
  <si>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</si>
  <si>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</si>
  <si>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</si>
  <si>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</si>
  <si>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</si>
  <si>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</si>
  <si>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</si>
  <si>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</si>
  <si>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</si>
  <si>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</si>
  <si>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</si>
  <si>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</si>
  <si>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</si>
  <si>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</si>
  <si>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</si>
  <si>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</si>
  <si>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</si>
  <si>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</si>
  <si>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</si>
  <si>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</si>
  <si>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</si>
  <si>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</si>
  <si>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</si>
  <si>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</si>
  <si>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</si>
  <si>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</si>
  <si>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</si>
  <si>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</si>
  <si>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</si>
  <si>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</si>
  <si>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</si>
  <si>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</si>
  <si>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</si>
  <si>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</si>
  <si>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</si>
  <si>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</si>
  <si>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тыс. м3</t>
  </si>
  <si>
    <t>т</t>
  </si>
  <si>
    <t>тыс.шт</t>
  </si>
  <si>
    <t>тыс.т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</si>
  <si>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</si>
  <si>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</si>
  <si>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</si>
  <si>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</si>
  <si>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</si>
  <si>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</si>
  <si>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</si>
  <si>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</si>
  <si>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</si>
  <si>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</si>
  <si>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</si>
  <si>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</si>
  <si>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</si>
  <si>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</si>
  <si>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</si>
  <si>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</si>
  <si>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</si>
  <si>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</si>
  <si>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</si>
  <si>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Прогноз на:</t>
  </si>
  <si>
    <t>Промышленное производство:</t>
  </si>
  <si>
    <t>Индекс промышленного производства - всего***:</t>
  </si>
  <si>
    <t>Прибыль (убыток) до налогообложения, 
млн. руб.</t>
  </si>
  <si>
    <t>Произведено продукции в натуральном выражении</t>
  </si>
  <si>
    <t>№ п/п</t>
  </si>
  <si>
    <t>Число действующих микропредприятий - всего</t>
  </si>
  <si>
    <t>Среднесписочная численность работников (без внешних совместителей) по полному кругу организаций,</t>
  </si>
  <si>
    <t>Среднемесячная начисленная заработная плата (без выплат социального характера) по полному кругу организаций,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</si>
  <si>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</si>
  <si>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</si>
  <si>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</si>
  <si>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</si>
  <si>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</si>
  <si>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</si>
  <si>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</si>
  <si>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</si>
  <si>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</si>
  <si>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</si>
  <si>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</si>
  <si>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</si>
  <si>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</si>
  <si>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</si>
  <si>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</si>
  <si>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</si>
  <si>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</si>
  <si>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</si>
  <si>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</si>
  <si>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</si>
  <si>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</si>
  <si>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</si>
  <si>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</si>
  <si>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</si>
  <si>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</si>
  <si>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</si>
  <si>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</si>
  <si>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</si>
  <si>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</si>
  <si>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</si>
  <si>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</si>
  <si>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</si>
  <si>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</si>
  <si>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</si>
  <si>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</si>
  <si>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</si>
  <si>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</si>
  <si>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</si>
  <si>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</si>
  <si>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</si>
  <si>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</si>
  <si>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</si>
  <si>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</si>
  <si>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</si>
  <si>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</si>
  <si>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</si>
  <si>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</si>
  <si>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</si>
  <si>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</si>
  <si>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</si>
  <si>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</si>
  <si>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</si>
  <si>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</si>
  <si>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</si>
  <si>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</si>
  <si>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</si>
  <si>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</si>
  <si>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</si>
  <si>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</si>
  <si>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</si>
  <si>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</si>
  <si>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</si>
  <si>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</si>
  <si>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</si>
  <si>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</si>
  <si>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</si>
  <si>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</si>
  <si>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</si>
  <si>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</si>
  <si>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</si>
  <si>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</si>
  <si>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</si>
  <si>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</si>
  <si>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</si>
  <si>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</si>
  <si>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</si>
  <si>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</si>
  <si>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</si>
  <si>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</si>
  <si>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</si>
  <si>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</si>
  <si>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</si>
  <si>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</si>
  <si>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</si>
  <si>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</si>
  <si>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</si>
  <si>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</si>
  <si>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</si>
  <si>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</si>
  <si>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</si>
  <si>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</si>
  <si>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</si>
  <si>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</si>
  <si>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</si>
  <si>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</si>
  <si>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</si>
  <si>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</si>
  <si>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</si>
  <si>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</si>
  <si>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</si>
  <si>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</si>
  <si>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</si>
  <si>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</si>
  <si>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</si>
  <si>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</si>
  <si>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</si>
  <si>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</si>
  <si>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</si>
  <si>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</si>
  <si>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</si>
  <si>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</si>
  <si>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</si>
  <si>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</si>
  <si>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</si>
  <si>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</si>
  <si>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</si>
  <si>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</si>
  <si>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</si>
  <si>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</si>
  <si>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</si>
  <si>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</si>
  <si>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</si>
  <si>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</si>
  <si>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</si>
  <si>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</si>
  <si>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</si>
  <si>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</si>
  <si>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</si>
  <si>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</si>
  <si>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</si>
  <si>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</si>
  <si>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</si>
  <si>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</si>
  <si>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</si>
  <si>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</si>
  <si>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</si>
  <si>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</si>
  <si>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</si>
  <si>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</si>
  <si>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</si>
  <si>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</si>
  <si>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</si>
  <si>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</si>
  <si>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</si>
  <si>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</si>
  <si>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</si>
  <si>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</si>
  <si>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</si>
  <si>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</si>
  <si>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</si>
  <si>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</si>
  <si>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</si>
  <si>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</si>
  <si>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</si>
  <si>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</si>
  <si>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</si>
  <si>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</si>
  <si>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</si>
  <si>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</si>
  <si>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</si>
  <si>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Торговля оптовая и розничная; ремонт автотранспортных средств и мотоциклов (G) - всего</t>
  </si>
  <si>
    <t>Деятельность в области информации и связи (J) - всего</t>
  </si>
  <si>
    <t>Добыча угля</t>
  </si>
  <si>
    <t>Добыча металлических руд</t>
  </si>
  <si>
    <t>Добыча прочих полезных ископаемых</t>
  </si>
  <si>
    <t xml:space="preserve"> Доломит некальцинированный, тыс.т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</si>
  <si>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</si>
  <si>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</si>
  <si>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</si>
  <si>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Производство прочей неметаллической минеральной продукции</t>
  </si>
  <si>
    <t>млн. курпич.</t>
  </si>
  <si>
    <t>тыс.кв.м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</si>
  <si>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</si>
  <si>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</si>
  <si>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</si>
  <si>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Тысяча гигакалорий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</si>
  <si>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</si>
  <si>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</si>
  <si>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</si>
  <si>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кг.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</si>
  <si>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</si>
  <si>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x</t>
  </si>
  <si>
    <t>зерно*</t>
  </si>
  <si>
    <t>картофель*</t>
  </si>
  <si>
    <t>овощи*</t>
  </si>
  <si>
    <t>мясо*</t>
  </si>
  <si>
    <t>молоко*</t>
  </si>
  <si>
    <t>яйца*</t>
  </si>
  <si>
    <t xml:space="preserve">Объем произведенной продукции в сопоставимых ценах </t>
  </si>
  <si>
    <t>Объем отгруженных товаров собственного производства, выполненных работ и услуг собственными силами (В+C+D+E)</t>
  </si>
  <si>
    <t>Филиал "Разрез "Тулунуголь" ООО "КВСУ"</t>
  </si>
  <si>
    <t>ООО "Кедр"</t>
  </si>
  <si>
    <t>ООО "Стройпром"</t>
  </si>
  <si>
    <t>д. Казакова</t>
  </si>
  <si>
    <t>г. Тулун</t>
  </si>
  <si>
    <t>Азейское, Алгатуйское, Гадалейское сельские поселения</t>
  </si>
  <si>
    <t>Тулунский район</t>
  </si>
  <si>
    <t>ООО "Казачка Ия"</t>
  </si>
  <si>
    <t>Филиал "Тулунский" АО "Дорожная служба Иркутской области"</t>
  </si>
  <si>
    <t>г. Тулун, Тулунский, Куйтунский районы</t>
  </si>
  <si>
    <t>ООО "Монолит"</t>
  </si>
  <si>
    <t>ООО "Парижское"</t>
  </si>
  <si>
    <t>ООО "Урожай"</t>
  </si>
  <si>
    <t>ООО "Шерагульское"</t>
  </si>
  <si>
    <t>д. Афанасьева</t>
  </si>
  <si>
    <t>д. Новая Деревня</t>
  </si>
  <si>
    <t>д. Булюшкина</t>
  </si>
  <si>
    <t>с. Шерагул</t>
  </si>
  <si>
    <t>КФХ</t>
  </si>
  <si>
    <t>п. Ишидей</t>
  </si>
  <si>
    <t>ООО "Дельта"</t>
  </si>
  <si>
    <t>ООО ГГК "Билибино"</t>
  </si>
  <si>
    <t>Кирейское сельское поселение</t>
  </si>
  <si>
    <t>МКУ "Обслуживающий центр"</t>
  </si>
  <si>
    <t xml:space="preserve">г. Тулун </t>
  </si>
  <si>
    <t>МУСХП "Центральное"</t>
  </si>
  <si>
    <t>Азейское, Алгатуйское, Бурхунское, Будаговское, Писаревское, Шерагульское сельские поселения</t>
  </si>
  <si>
    <t>ООО "Теплосервис"</t>
  </si>
  <si>
    <t>УФПС Иркутской области - Филиал ФГУП "Почта России" Тулунский Почтамт</t>
  </si>
  <si>
    <t>Тулунское райпо</t>
  </si>
  <si>
    <t>Прочие организации, не зарегистрированные на территории Тулунского района</t>
  </si>
  <si>
    <t>МКУ "Центр методического и финансового сопровождения образовательных учреждений Тулунского муниципального района"</t>
  </si>
  <si>
    <t>Торговля оптовая и розничная; ремонт автотранспортных средств и мотоциклов (без ИП)</t>
  </si>
  <si>
    <t>Растениеводство и животноводство, охота и предоставление соответствующих услуг в этих областях (с КФХ)</t>
  </si>
  <si>
    <t>Розничный товарооборот (без ИП)</t>
  </si>
  <si>
    <t>Азейское</t>
  </si>
  <si>
    <t>Алгатуйское</t>
  </si>
  <si>
    <t>Аршанское</t>
  </si>
  <si>
    <t>Афанасьевское</t>
  </si>
  <si>
    <t>Будаговское</t>
  </si>
  <si>
    <t>Бурхунское</t>
  </si>
  <si>
    <t>Владимирское</t>
  </si>
  <si>
    <t>Гадалейское</t>
  </si>
  <si>
    <t>Гуранское</t>
  </si>
  <si>
    <t>Евдокимовское</t>
  </si>
  <si>
    <t>Едогонское</t>
  </si>
  <si>
    <t>Икейское</t>
  </si>
  <si>
    <t>Ишидейское</t>
  </si>
  <si>
    <t>Кирейское</t>
  </si>
  <si>
    <t>Котикское</t>
  </si>
  <si>
    <t>Мугунское</t>
  </si>
  <si>
    <t>Нижнебурбукское</t>
  </si>
  <si>
    <t>Октябрьское</t>
  </si>
  <si>
    <t>Перфиловское</t>
  </si>
  <si>
    <t>Писаревское</t>
  </si>
  <si>
    <t>Сибирякское</t>
  </si>
  <si>
    <t>Умыганское</t>
  </si>
  <si>
    <t>Усть Кульское</t>
  </si>
  <si>
    <t>Шерагульское</t>
  </si>
  <si>
    <t>Управление (ОМС)</t>
  </si>
  <si>
    <t>Количество индивидуальных предпринимателей (с КФХ)</t>
  </si>
  <si>
    <t>молоко, тыс. тонн</t>
  </si>
  <si>
    <t>Крупные и средние предприятия:</t>
  </si>
  <si>
    <t>Малые предприятия:</t>
  </si>
  <si>
    <t>Микропредприятия:</t>
  </si>
  <si>
    <t>Микропредприяти:</t>
  </si>
  <si>
    <t>Удельный вес микропредприятий, %</t>
  </si>
  <si>
    <t>ПРОВЕРКА</t>
  </si>
  <si>
    <t>Бюджетная сфера, всего:</t>
  </si>
  <si>
    <t xml:space="preserve">Образование </t>
  </si>
  <si>
    <t>Управление</t>
  </si>
  <si>
    <t>Культура</t>
  </si>
  <si>
    <t>Общеобразовательные учреждения (школы, д/с)</t>
  </si>
  <si>
    <t>Учреждения культуры</t>
  </si>
  <si>
    <t>Органы местного самоуправления</t>
  </si>
  <si>
    <t>г. Тулун, Тулунский район</t>
  </si>
  <si>
    <t>Выручка от реализации продукции, работ, услуг (в действующих ценах) предприятий малого бизнеса (с учетом микропредприятий и КФХ)</t>
  </si>
  <si>
    <t>Уд. вес выручки микропредприятий в выручке  в целом по МО</t>
  </si>
  <si>
    <t>Образование (с МКУ "Центр МиФСОУ ТМР")</t>
  </si>
  <si>
    <t>Среднемесячная начисленная заработная плата работников малых предприятий (с учетом микропредприятий и КФХ)</t>
  </si>
  <si>
    <t>Малые предприятия (с микропредприятиями и КФХ), всего:</t>
  </si>
  <si>
    <t>Удельный вес малых предприятий (с микропредприятиями и КФХ), %</t>
  </si>
  <si>
    <t>Фонд начисленной заработной платы работников малых предприятий (с учетом микропредприятий и КФХ)</t>
  </si>
  <si>
    <t xml:space="preserve">В том числе из общей численности работающих численность работников малых предприятий (с учетом микропредприятий и КФХ) - всего, </t>
  </si>
  <si>
    <t>Филиал "Разрез "Тулунуголь" ООО "КВСУ, Тулунский район, с. Алгатуй, ул. Школьная, 14</t>
  </si>
  <si>
    <t>Уд. вес выручки предприятий малого бизнеса (с учетом микропредприятий и КФХ) в выручке  в целом по МО</t>
  </si>
  <si>
    <t>2022 г.</t>
  </si>
  <si>
    <t>ООО "Геопрофиль"</t>
  </si>
  <si>
    <t>г.Тулун</t>
  </si>
  <si>
    <t>2020г.</t>
  </si>
  <si>
    <t>2021г.</t>
  </si>
  <si>
    <t>2022г.</t>
  </si>
  <si>
    <t xml:space="preserve">ВСЕГО по муниципальному образованию </t>
  </si>
  <si>
    <t>1.</t>
  </si>
  <si>
    <t>Водоснабжение; водоотведение, организация сбора и утилизации отходов, деятельность по ликвидации загрязнений (Е):</t>
  </si>
  <si>
    <t>Кадастровая стоимость земельных участков, признаваемых объектом налогообложения - всего</t>
  </si>
  <si>
    <t>Строительство (F) - всего</t>
  </si>
  <si>
    <t>Водоснабжение; водоотведение, организация сбора и утилизации отходов, деятельность по ликвидации загрязнений (Е) - всего</t>
  </si>
  <si>
    <t>Транспортировка и хранение (H) - всего</t>
  </si>
  <si>
    <t>Расчет индексов производства продукции
по элементарному виду деятельности,  исходя из динамики по товарам-представителям</t>
  </si>
  <si>
    <t>тыс. куб.м</t>
  </si>
  <si>
    <t>Камень природный дробленный, тыс. куб.м</t>
  </si>
  <si>
    <t>Блоки стеновые силикатные, миллион условных кирпичей</t>
  </si>
  <si>
    <t>ГВт.ч
 (млн. Квт.ч.)</t>
  </si>
  <si>
    <t>Электроэнергия, произведенная тепловыми электростанциями, гигаватт-час (миллион киловатт-часов)</t>
  </si>
  <si>
    <t>Электроэнергия, произведенная гидроэлектростанциями, гигаватт-час (миллион киловатт-часов)</t>
  </si>
  <si>
    <t>Электроэнергия, гигаватт-час (миллион киловатт-часов)</t>
  </si>
  <si>
    <t>Энергия тепловая, отпущенная тепловыми электроцентралями (ТЭЦ), тысяча гигакалорий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</si>
  <si>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</si>
  <si>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</si>
  <si>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ИТОГО:</t>
  </si>
  <si>
    <t>Лесоматериалы хвойных пород, тысяча плотных кубических метров</t>
  </si>
  <si>
    <t>Лесоматериалы лиственных пород, за исключением тропических пород, тысяча плотных кубических метров</t>
  </si>
  <si>
    <t>Древесина топливная, тысяча плотных кубических метров</t>
  </si>
  <si>
    <t>Блоки и прочие изделия сборные строительные для зданий и сооружений из цемента, бетона или искусственного камня, тыс. куб.м</t>
  </si>
  <si>
    <t>Изделия из гипса строительные, тыс.кв.м</t>
  </si>
  <si>
    <t>Растворы строительные, тыс. куб.м</t>
  </si>
  <si>
    <t>Бетон, готовый для заливки (товарный бетон), тыс. куб.м</t>
  </si>
  <si>
    <t>Уголь, за исключением антрацита, угля коксующегося и угля бурого, тыс.т</t>
  </si>
  <si>
    <t>Уголь обогащенный, за исключением антрацита, угля коксующегося и угля бурого (лигнита), тыс.т</t>
  </si>
  <si>
    <t>Уголь бурый рядовой (лигнит), тыс.т</t>
  </si>
  <si>
    <t>Руда железная товарная необогащенная, тыс.т</t>
  </si>
  <si>
    <t>Концентрат железорудный, тыс.т</t>
  </si>
  <si>
    <t>Руды и концентраты серебряные, кг</t>
  </si>
  <si>
    <t>Руды и концентраты золотосодержащие, кг</t>
  </si>
  <si>
    <t>Гранит, песчаник и прочий камень для памятников или строительства, тыс.т</t>
  </si>
  <si>
    <t>Гипс, тыс.т</t>
  </si>
  <si>
    <t>Пески природные, тыс. куб.м</t>
  </si>
  <si>
    <t>Гранулы каменные, крошка и порошок, тыс. куб.м</t>
  </si>
  <si>
    <t>Гравий, тыс. куб.м</t>
  </si>
  <si>
    <t>Щебень, тыс. куб.м</t>
  </si>
  <si>
    <t>Смеси песчано-гравийные, тыс. куб.м</t>
  </si>
  <si>
    <t>Торф фрезерный для сельского хозяйства, тыс.т</t>
  </si>
  <si>
    <t>Соль молотая, т</t>
  </si>
  <si>
    <t>Вода морская, т</t>
  </si>
  <si>
    <t>Кирпич керамический неогнеупорный строительный, миллион условных кирпичей</t>
  </si>
  <si>
    <t>Портландцемент, цемент глиноземистый, цемент шлаковый и аналогичные гидравлические цементы, тыс.т</t>
  </si>
  <si>
    <t>Плиты из цемента, бетона или искусственного камня, тыс.кв.м</t>
  </si>
  <si>
    <t>Энергия тепловая, отпущенная котельными, тысяча гигакалорий</t>
  </si>
  <si>
    <t xml:space="preserve">Пар и горячая вода, тысяча гигакалорий </t>
  </si>
  <si>
    <t>…</t>
  </si>
  <si>
    <t>2023 год</t>
  </si>
  <si>
    <t>2023 г.</t>
  </si>
  <si>
    <t>Культура и спорт</t>
  </si>
  <si>
    <t>Фонд начисленной заработной платы по полному кругу организаций (без  областных)</t>
  </si>
  <si>
    <t>2023г.</t>
  </si>
  <si>
    <t>Выручка от реализации продукции, работ, услуг (в действующих ценах) по полному кругу организаций (без ИП)</t>
  </si>
  <si>
    <t>Индивидуальные предприниматели и КФХ</t>
  </si>
  <si>
    <t>Среднемесячная заработная плата, руб.</t>
  </si>
  <si>
    <t>Факт 
2020 года</t>
  </si>
  <si>
    <t>2024 год</t>
  </si>
  <si>
    <t>Валовый выпуск продукции в сельхозорганизациях (с КФХ)</t>
  </si>
  <si>
    <t>Факт 
2020 г.</t>
  </si>
  <si>
    <t>2024 г.</t>
  </si>
  <si>
    <t>ООО "Парижская коммуна"</t>
  </si>
  <si>
    <t>с.Мугун</t>
  </si>
  <si>
    <t>СПССК "Заря"</t>
  </si>
  <si>
    <t>МУП "Афанасьевское"</t>
  </si>
  <si>
    <t>2024г.</t>
  </si>
  <si>
    <t>Развитие семейной животноводческой фермы по производству молока на базе ИП Глава КФХ Гамаюнов А.А.</t>
  </si>
  <si>
    <t>ИП Глава КФХ Гамаюнов А.А.</t>
  </si>
  <si>
    <t>факт 2020</t>
  </si>
  <si>
    <t>в том числе по видам экономической деятельности:</t>
  </si>
  <si>
    <t>Деятельность в области культуры, спорта, организации досуга и развлечений (с МКУ "Обслуживающий центр"), в том числе:</t>
  </si>
  <si>
    <t>с. Икей, д. Паберега, с. Едогон, с. Шерагул, д. Нижний Бурбук</t>
  </si>
  <si>
    <t>Деятельность гостиниц и предприятий общественного питания (I ) - всего</t>
  </si>
  <si>
    <t>Владимировское сельское поселение, д. Вознесенск</t>
  </si>
  <si>
    <t>продукция № 2</t>
  </si>
  <si>
    <t>и т.д.</t>
  </si>
  <si>
    <t>Выпуск продукции в натуральном выражении
 (в соотв. ед.)</t>
  </si>
  <si>
    <t>ВСЕГО ПО ПОСЕЛЕНИЮ</t>
  </si>
  <si>
    <t>ИТОГО ПО РАЙОНУ</t>
  </si>
  <si>
    <t>продукция № 3</t>
  </si>
  <si>
    <r>
      <t xml:space="preserve">Сводный перечень инвестиционных проектов, реализация которых предполагается в 2023-2025 гг. 
</t>
    </r>
    <r>
      <rPr>
        <b/>
        <u/>
        <sz val="16"/>
        <rFont val="Times New Roman"/>
        <family val="1"/>
        <charset val="204"/>
      </rPr>
      <t>МО "Тулунский район"</t>
    </r>
    <r>
      <rPr>
        <b/>
        <sz val="16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(наименование муниципального района, городского округа)</t>
    </r>
  </si>
  <si>
    <t>Всего за 2023-2025 гг., 
в т.ч. по годам:</t>
  </si>
  <si>
    <t>Прогноз социально-экономического развитя муниципального образования "Тулунский район" на 2023-2025 гг.</t>
  </si>
  <si>
    <t>2025 год</t>
  </si>
  <si>
    <t>Оценка 
2022 года</t>
  </si>
  <si>
    <t>Факт 
2021 года</t>
  </si>
  <si>
    <t>Факт 
2021 г.</t>
  </si>
  <si>
    <t>Оценка 
2022 г.</t>
  </si>
  <si>
    <t>2025 г.</t>
  </si>
  <si>
    <t>Прогноз на 2023-2025 гг.</t>
  </si>
  <si>
    <t>*</t>
  </si>
  <si>
    <t>ООО "Лидер"</t>
  </si>
  <si>
    <t>ООО "Фортуна"</t>
  </si>
  <si>
    <t>ООО "Триумф"</t>
  </si>
  <si>
    <t>ООО "Тетра-Ойл</t>
  </si>
  <si>
    <t>ООО "Сибнефть"</t>
  </si>
  <si>
    <t>Оценка 2022 г.</t>
  </si>
  <si>
    <t>ООО "Присаянье плюс"</t>
  </si>
  <si>
    <t>2025г.</t>
  </si>
  <si>
    <t xml:space="preserve">Прочие </t>
  </si>
  <si>
    <t>с. Алгатуй</t>
  </si>
  <si>
    <t>Образование (без областных учреждений)(с МКУ "Обслуживающий центр")</t>
  </si>
  <si>
    <t>2021 г.</t>
  </si>
  <si>
    <t>1 вариант (КОНСЕРВАТИВНЫЙ)</t>
  </si>
  <si>
    <t>2 вариант -(БАЗОВЫЙ)</t>
  </si>
  <si>
    <t xml:space="preserve">1 вариант (КОНСЕРВАТИВНЫЙ) </t>
  </si>
  <si>
    <t xml:space="preserve">2 вариант (БАЗОВЫЙ) </t>
  </si>
  <si>
    <t>Прогноз предоставляется 
в июле 2022 года</t>
  </si>
  <si>
    <t>факт 2021</t>
  </si>
  <si>
    <t>оценка 2022</t>
  </si>
  <si>
    <t>Перечень инвестиционных проектов, реализация которых предполагается в 2023-2025 гг.</t>
  </si>
  <si>
    <t>Отдельные показатели прогноза развития муниципальных образований поселенческого уровня на 2023-2025 годы*</t>
  </si>
  <si>
    <t>Одобрен</t>
  </si>
  <si>
    <t>распоряжением Администрации</t>
  </si>
  <si>
    <t>Тулунского муниципального района</t>
  </si>
  <si>
    <t>.</t>
  </si>
  <si>
    <t>Приложение № 1 к прогнозу                                               социально-экономического развития                                       МО "Тулунский район" на 2023-2025 гг</t>
  </si>
  <si>
    <t>Приложение № 2 к прогнозу                                                                                                                           социально-экономического развития                                                                                                                МО "Тулунский район" на 2023-2025 гг</t>
  </si>
  <si>
    <t>Приложение № 3 к прогнозу                                                                                                                                                                                                                                                               социально-экономического развития                                                        МО "Тулунский район" на 2023-2025 гг</t>
  </si>
  <si>
    <t xml:space="preserve">      Приложение № 4 к прогнозу                                                                                                                        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                                 МО "Тулунский район" на 2023-2025 гг</t>
  </si>
  <si>
    <t>Приложение № 5 к прогнозу                                               социально-экономического развития                                       МО "Тулунский район" на 2023-2025 гг</t>
  </si>
  <si>
    <t>от 15.11.2022 г. № 941 - 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</si>
</sst>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0.000"/>
  </numFmts>
  <fonts count="36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u/>
      <sz val="16"/>
      <name val="Times New Roman"/>
      <family val="1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0"/>
      <color rgb="FF0070C0"/>
      <name val="Times New Roman"/>
      <family val="1"/>
    </font>
    <font>
      <sz val="10"/>
      <color rgb="FF0070C0"/>
      <name val="Arial Cyr"/>
      <charset val="204"/>
    </font>
    <font>
      <b/>
      <i/>
      <sz val="10"/>
      <color rgb="FF0070C0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B0F0"/>
      <name val="Arial Cyr"/>
      <charset val="204"/>
    </font>
    <font>
      <sz val="10"/>
      <color rgb="FF00B0F0"/>
      <name val="Times New Roman"/>
      <family val="1"/>
    </font>
    <font>
      <b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6" fillId="0" borderId="0" xfId="0" applyFont="1" applyBorder="1" applyAlignment="1">
      <alignment vertical="center"/>
    </xf>
    <xf numFmtId="0" fontId="11" fillId="0" borderId="0" xfId="0" applyFont="1" applyFill="1"/>
    <xf numFmtId="0" fontId="8" fillId="0" borderId="0" xfId="0" applyFont="1" applyAlignment="1">
      <alignment horizontal="right" vertical="center" wrapText="1"/>
    </xf>
    <xf numFmtId="0" fontId="3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 wrapText="1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Border="1"/>
    <xf numFmtId="0" fontId="0" fillId="0" borderId="0" xfId="0" applyBorder="1"/>
    <xf numFmtId="0" fontId="4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7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0" fontId="1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/>
    <xf numFmtId="0" fontId="14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/>
    <xf numFmtId="0" fontId="17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/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top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17" fillId="5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17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23" fillId="7" borderId="0" xfId="0" applyFont="1" applyFill="1"/>
    <xf numFmtId="0" fontId="24" fillId="7" borderId="0" xfId="0" applyFont="1" applyFill="1"/>
    <xf numFmtId="0" fontId="0" fillId="7" borderId="0" xfId="0" applyFill="1"/>
    <xf numFmtId="2" fontId="17" fillId="7" borderId="1" xfId="0" applyNumberFormat="1" applyFont="1" applyFill="1" applyBorder="1" applyAlignment="1">
      <alignment horizontal="left" vertical="center" wrapText="1"/>
    </xf>
    <xf numFmtId="2" fontId="17" fillId="7" borderId="1" xfId="0" applyNumberFormat="1" applyFont="1" applyFill="1" applyBorder="1" applyAlignment="1">
      <alignment horizontal="center" vertical="center" wrapText="1"/>
    </xf>
    <xf numFmtId="164" fontId="17" fillId="7" borderId="1" xfId="0" applyNumberFormat="1" applyFont="1" applyFill="1" applyBorder="1" applyAlignment="1" applyProtection="1">
      <alignment horizontal="center" vertical="center"/>
      <protection locked="0"/>
    </xf>
    <xf numFmtId="164" fontId="17" fillId="7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6" fillId="7" borderId="0" xfId="0" applyFont="1" applyFill="1"/>
    <xf numFmtId="0" fontId="25" fillId="7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applyFont="1"/>
    <xf numFmtId="0" fontId="29" fillId="7" borderId="0" xfId="0" applyFont="1" applyFill="1"/>
    <xf numFmtId="0" fontId="25" fillId="7" borderId="0" xfId="0" applyFont="1" applyFill="1" applyAlignment="1">
      <alignment vertical="center" wrapText="1"/>
    </xf>
    <xf numFmtId="0" fontId="30" fillId="0" borderId="0" xfId="0" applyFont="1" applyAlignment="1">
      <alignment vertical="center"/>
    </xf>
    <xf numFmtId="0" fontId="29" fillId="0" borderId="0" xfId="0" applyFont="1"/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49" fontId="31" fillId="7" borderId="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2" fontId="13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 applyFont="1" applyAlignment="1">
      <alignment horizontal="left" vertical="center" wrapText="1"/>
    </xf>
    <xf numFmtId="9" fontId="0" fillId="0" borderId="0" xfId="0" applyNumberFormat="1" applyFont="1" applyAlignment="1">
      <alignment horizontal="left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9" fontId="0" fillId="7" borderId="0" xfId="0" applyNumberFormat="1" applyFont="1" applyFill="1" applyAlignment="1">
      <alignment horizontal="left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0" xfId="0" applyFont="1" applyFill="1"/>
    <xf numFmtId="0" fontId="32" fillId="7" borderId="1" xfId="0" applyFont="1" applyFill="1" applyBorder="1" applyAlignment="1">
      <alignment horizontal="left" vertical="center" wrapText="1"/>
    </xf>
    <xf numFmtId="0" fontId="32" fillId="7" borderId="1" xfId="0" applyFont="1" applyFill="1" applyBorder="1" applyAlignment="1">
      <alignment horizontal="center" vertical="center" wrapText="1"/>
    </xf>
    <xf numFmtId="164" fontId="32" fillId="7" borderId="1" xfId="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left" vertical="center" wrapText="1"/>
    </xf>
    <xf numFmtId="0" fontId="33" fillId="7" borderId="1" xfId="0" applyFont="1" applyFill="1" applyBorder="1" applyAlignment="1">
      <alignment horizontal="center" vertical="center" wrapText="1"/>
    </xf>
    <xf numFmtId="165" fontId="33" fillId="7" borderId="1" xfId="0" applyNumberFormat="1" applyFont="1" applyFill="1" applyBorder="1" applyAlignment="1">
      <alignment horizontal="center" vertical="center" wrapText="1"/>
    </xf>
    <xf numFmtId="49" fontId="33" fillId="7" borderId="1" xfId="0" applyNumberFormat="1" applyFont="1" applyFill="1" applyBorder="1" applyAlignment="1">
      <alignment horizontal="left" vertical="center" wrapText="1"/>
    </xf>
    <xf numFmtId="165" fontId="33" fillId="7" borderId="1" xfId="0" applyNumberFormat="1" applyFont="1" applyFill="1" applyBorder="1" applyAlignment="1" applyProtection="1">
      <alignment horizontal="center" vertical="center" wrapText="1"/>
      <protection locked="0"/>
    </xf>
    <xf numFmtId="167" fontId="33" fillId="7" borderId="1" xfId="0" applyNumberFormat="1" applyFont="1" applyFill="1" applyBorder="1" applyAlignment="1">
      <alignment horizontal="center" vertical="center" wrapText="1"/>
    </xf>
    <xf numFmtId="10" fontId="0" fillId="7" borderId="0" xfId="0" applyNumberFormat="1" applyFont="1" applyFill="1" applyAlignment="1">
      <alignment horizontal="left" vertical="center" wrapText="1"/>
    </xf>
    <xf numFmtId="3" fontId="3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0" xfId="0" applyFont="1" applyFill="1" applyAlignment="1">
      <alignment horizontal="left" vertical="center" wrapText="1"/>
    </xf>
    <xf numFmtId="0" fontId="18" fillId="7" borderId="0" xfId="0" applyFont="1" applyFill="1"/>
    <xf numFmtId="3" fontId="33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33" fillId="7" borderId="1" xfId="0" applyNumberFormat="1" applyFont="1" applyFill="1" applyBorder="1" applyAlignment="1">
      <alignment horizontal="center" vertical="center" wrapText="1"/>
    </xf>
    <xf numFmtId="1" fontId="33" fillId="7" borderId="1" xfId="0" applyNumberFormat="1" applyFont="1" applyFill="1" applyBorder="1" applyAlignment="1">
      <alignment horizontal="center" vertical="center" wrapText="1"/>
    </xf>
    <xf numFmtId="164" fontId="33" fillId="7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32" fillId="7" borderId="1" xfId="0" applyNumberFormat="1" applyFont="1" applyFill="1" applyBorder="1" applyAlignment="1">
      <alignment horizontal="center" vertical="center" wrapText="1"/>
    </xf>
    <xf numFmtId="166" fontId="32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33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7" borderId="1" xfId="0" applyNumberFormat="1" applyFont="1" applyFill="1" applyBorder="1" applyAlignment="1" applyProtection="1">
      <alignment horizontal="left" vertical="center" wrapText="1"/>
      <protection locked="0"/>
    </xf>
    <xf numFmtId="166" fontId="3" fillId="7" borderId="1" xfId="0" applyNumberFormat="1" applyFont="1" applyFill="1" applyBorder="1" applyAlignment="1">
      <alignment horizontal="center" vertical="center" wrapText="1"/>
    </xf>
    <xf numFmtId="164" fontId="32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Alignment="1">
      <alignment horizontal="left" vertical="center" wrapText="1"/>
    </xf>
    <xf numFmtId="0" fontId="24" fillId="4" borderId="0" xfId="0" applyFont="1" applyFill="1"/>
    <xf numFmtId="0" fontId="24" fillId="6" borderId="0" xfId="0" applyFont="1" applyFill="1" applyAlignment="1">
      <alignment horizontal="left" vertical="center" wrapText="1"/>
    </xf>
    <xf numFmtId="0" fontId="24" fillId="6" borderId="0" xfId="0" applyFont="1" applyFill="1"/>
    <xf numFmtId="0" fontId="24" fillId="0" borderId="0" xfId="0" applyFont="1" applyAlignment="1">
      <alignment horizontal="left" vertical="center" wrapText="1"/>
    </xf>
    <xf numFmtId="0" fontId="24" fillId="7" borderId="0" xfId="0" applyFont="1" applyFill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165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3" fontId="3" fillId="7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3" fillId="7" borderId="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7" borderId="0" xfId="0" applyFont="1" applyFill="1" applyAlignment="1">
      <alignment horizontal="left"/>
    </xf>
    <xf numFmtId="0" fontId="9" fillId="7" borderId="0" xfId="0" applyFont="1" applyFill="1"/>
    <xf numFmtId="0" fontId="13" fillId="7" borderId="0" xfId="0" applyFont="1" applyFill="1" applyAlignment="1">
      <alignment horizontal="right" vertical="center" wrapText="1"/>
    </xf>
    <xf numFmtId="0" fontId="13" fillId="7" borderId="1" xfId="0" applyFont="1" applyFill="1" applyBorder="1" applyAlignment="1">
      <alignment horizontal="left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 wrapText="1"/>
    </xf>
    <xf numFmtId="164" fontId="17" fillId="7" borderId="1" xfId="0" applyNumberFormat="1" applyFont="1" applyFill="1" applyBorder="1" applyAlignment="1">
      <alignment horizontal="center" vertical="center" wrapText="1"/>
    </xf>
    <xf numFmtId="1" fontId="17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164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1" xfId="0" applyFont="1" applyFill="1" applyBorder="1" applyAlignment="1" applyProtection="1">
      <alignment horizontal="left" vertical="center" wrapText="1"/>
      <protection locked="0"/>
    </xf>
    <xf numFmtId="164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7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1" fontId="13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>
      <alignment horizontal="right" vertical="center" wrapText="1"/>
    </xf>
    <xf numFmtId="0" fontId="15" fillId="7" borderId="1" xfId="0" applyFont="1" applyFill="1" applyBorder="1" applyAlignment="1">
      <alignment horizontal="left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left"/>
    </xf>
    <xf numFmtId="0" fontId="0" fillId="7" borderId="0" xfId="0" applyFont="1" applyFill="1" applyBorder="1"/>
    <xf numFmtId="1" fontId="13" fillId="7" borderId="0" xfId="0" applyNumberFormat="1" applyFont="1" applyFill="1" applyBorder="1" applyAlignment="1">
      <alignment horizontal="center" vertical="center" wrapText="1"/>
    </xf>
    <xf numFmtId="1" fontId="0" fillId="7" borderId="0" xfId="0" applyNumberFormat="1" applyFont="1" applyFill="1" applyBorder="1"/>
    <xf numFmtId="164" fontId="0" fillId="7" borderId="0" xfId="0" applyNumberFormat="1" applyFont="1" applyFill="1" applyBorder="1"/>
    <xf numFmtId="0" fontId="0" fillId="7" borderId="0" xfId="0" applyFont="1" applyFill="1" applyAlignment="1">
      <alignment horizontal="left"/>
    </xf>
    <xf numFmtId="0" fontId="18" fillId="7" borderId="0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4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left" vertical="center" wrapText="1"/>
    </xf>
    <xf numFmtId="165" fontId="2" fillId="7" borderId="1" xfId="0" applyNumberFormat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65" fontId="3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165" fontId="32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/>
    <xf numFmtId="0" fontId="2" fillId="7" borderId="0" xfId="0" applyFont="1" applyFill="1"/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3" fillId="0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1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Fill="1" applyBorder="1" applyAlignment="1">
      <alignment horizontal="center" vertical="center" wrapText="1"/>
    </xf>
    <xf numFmtId="166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9" fillId="0" borderId="0" xfId="0" applyFont="1" applyFill="1" applyBorder="1"/>
    <xf numFmtId="0" fontId="13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/>
    <xf numFmtId="0" fontId="35" fillId="0" borderId="0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0" fillId="7" borderId="1" xfId="0" applyFont="1" applyFill="1" applyBorder="1"/>
    <xf numFmtId="0" fontId="17" fillId="7" borderId="1" xfId="0" applyFont="1" applyFill="1" applyBorder="1" applyAlignment="1">
      <alignment vertical="center" wrapText="1"/>
    </xf>
    <xf numFmtId="164" fontId="14" fillId="7" borderId="1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18" fillId="7" borderId="0" xfId="0" applyFont="1" applyFill="1" applyBorder="1"/>
    <xf numFmtId="0" fontId="18" fillId="0" borderId="0" xfId="0" applyFont="1" applyBorder="1"/>
    <xf numFmtId="164" fontId="0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left" wrapText="1"/>
    </xf>
    <xf numFmtId="164" fontId="18" fillId="7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1" fillId="7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1" fillId="7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7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1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right" wrapText="1"/>
    </xf>
    <xf numFmtId="0" fontId="0" fillId="0" borderId="0" xfId="0" applyBorder="1" applyAlignment="1">
      <alignment horizontal="right" wrapText="1"/>
    </xf>
    <xf numFmtId="0" fontId="18" fillId="7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4" fontId="0" fillId="7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right" vertical="center" wrapText="1"/>
    </xf>
    <xf numFmtId="0" fontId="9" fillId="7" borderId="0" xfId="0" applyFont="1" applyFill="1" applyAlignment="1"/>
    <xf numFmtId="0" fontId="2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2" fontId="13" fillId="5" borderId="1" xfId="0" applyNumberFormat="1" applyFont="1" applyFill="1" applyBorder="1" applyAlignment="1">
      <alignment horizontal="left"/>
    </xf>
    <xf numFmtId="2" fontId="17" fillId="5" borderId="1" xfId="0" applyNumberFormat="1" applyFont="1" applyFill="1" applyBorder="1" applyAlignment="1"/>
    <xf numFmtId="2" fontId="13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/>
    <xf numFmtId="0" fontId="17" fillId="0" borderId="0" xfId="0" applyFont="1" applyFill="1" applyAlignment="1">
      <alignment horizontal="center" vertical="center" wrapText="1"/>
    </xf>
    <xf numFmtId="0" fontId="21" fillId="0" borderId="0" xfId="0" applyFont="1" applyAlignment="1"/>
    <xf numFmtId="0" fontId="13" fillId="0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3" fillId="5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18" fillId="0" borderId="3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N170"/>
  <sheetViews>
    <sheetView view="pageBreakPreview" zoomScale="50" zoomScaleNormal="75" zoomScaleSheetLayoutView="50" workbookViewId="0">
      <pane ySplit="10" topLeftCell="A11" activePane="bottomLeft" state="frozen"/>
      <selection pane="bottomLeft" activeCell="F20" sqref="F20"/>
    </sheetView>
  </sheetViews>
  <sheetFormatPr defaultRowHeight="13.2" x14ac:dyDescent="0.25"/>
  <cols>
    <col min="1" max="1" width="77.5546875" style="145" customWidth="1"/>
    <col min="2" max="2" width="16.88671875" style="145" customWidth="1"/>
    <col min="3" max="3" width="13.88671875" style="145" customWidth="1"/>
    <col min="4" max="4" width="14.109375" style="145" customWidth="1"/>
    <col min="5" max="5" width="13" style="145" customWidth="1"/>
    <col min="6" max="6" width="16.6640625" style="145" customWidth="1"/>
    <col min="7" max="7" width="16.88671875" style="281" customWidth="1"/>
    <col min="8" max="9" width="15.109375" style="145" bestFit="1" customWidth="1"/>
    <col min="10" max="10" width="11.44140625" style="127" customWidth="1"/>
    <col min="11" max="14" width="8.88671875" style="127"/>
  </cols>
  <sheetData>
    <row r="1" spans="1:14" ht="19.2" customHeight="1" x14ac:dyDescent="0.25">
      <c r="A1" s="311" t="s">
        <v>459</v>
      </c>
      <c r="B1" s="311"/>
      <c r="C1" s="311"/>
      <c r="D1" s="311"/>
      <c r="E1" s="311"/>
      <c r="F1" s="311"/>
      <c r="G1" s="282"/>
      <c r="H1" s="310" t="s">
        <v>464</v>
      </c>
      <c r="I1" s="310"/>
    </row>
    <row r="2" spans="1:14" ht="27" customHeight="1" x14ac:dyDescent="0.35">
      <c r="A2" s="224"/>
      <c r="B2" s="224"/>
      <c r="C2" s="224"/>
      <c r="D2" s="302" t="s">
        <v>465</v>
      </c>
      <c r="E2" s="303"/>
      <c r="F2" s="303"/>
      <c r="G2" s="303"/>
      <c r="H2" s="303"/>
      <c r="I2" s="303"/>
    </row>
    <row r="3" spans="1:14" ht="17.25" customHeight="1" x14ac:dyDescent="0.4">
      <c r="A3" s="225"/>
      <c r="B3" s="226"/>
      <c r="C3" s="225"/>
      <c r="D3" s="304" t="s">
        <v>466</v>
      </c>
      <c r="E3" s="305"/>
      <c r="F3" s="305"/>
      <c r="G3" s="305"/>
      <c r="H3" s="305"/>
      <c r="I3" s="305"/>
    </row>
    <row r="4" spans="1:14" ht="17.25" customHeight="1" x14ac:dyDescent="0.4">
      <c r="A4" s="225"/>
      <c r="B4" s="226"/>
      <c r="C4" s="225"/>
      <c r="D4" s="306" t="s">
        <v>473</v>
      </c>
      <c r="E4" s="307"/>
      <c r="F4" s="307"/>
      <c r="G4" s="307"/>
      <c r="H4" s="307"/>
      <c r="I4" s="307"/>
    </row>
    <row r="5" spans="1:14" ht="17.25" customHeight="1" x14ac:dyDescent="0.25">
      <c r="A5" s="225"/>
      <c r="B5" s="226"/>
      <c r="C5" s="308"/>
      <c r="D5" s="309"/>
      <c r="E5" s="309"/>
      <c r="F5" s="309"/>
      <c r="G5" s="309"/>
      <c r="H5" s="309"/>
      <c r="I5" s="309"/>
    </row>
    <row r="6" spans="1:14" ht="24" customHeight="1" x14ac:dyDescent="0.25">
      <c r="A6" s="311" t="s">
        <v>434</v>
      </c>
      <c r="B6" s="311"/>
      <c r="C6" s="311"/>
      <c r="D6" s="311"/>
      <c r="E6" s="311"/>
      <c r="F6" s="311"/>
      <c r="G6" s="311"/>
      <c r="H6" s="311"/>
      <c r="I6" s="311"/>
    </row>
    <row r="7" spans="1:14" ht="17.25" customHeight="1" x14ac:dyDescent="0.25">
      <c r="A7" s="224"/>
      <c r="B7" s="224"/>
      <c r="C7" s="224"/>
      <c r="D7" s="224"/>
      <c r="E7" s="224"/>
      <c r="F7" s="224"/>
      <c r="G7" s="250"/>
      <c r="H7" s="190"/>
      <c r="I7" s="190"/>
    </row>
    <row r="8" spans="1:14" ht="21" customHeight="1" x14ac:dyDescent="0.25">
      <c r="A8" s="312" t="s">
        <v>10</v>
      </c>
      <c r="B8" s="312" t="s">
        <v>11</v>
      </c>
      <c r="C8" s="312" t="s">
        <v>408</v>
      </c>
      <c r="D8" s="312" t="s">
        <v>437</v>
      </c>
      <c r="E8" s="312" t="s">
        <v>436</v>
      </c>
      <c r="F8" s="312" t="s">
        <v>60</v>
      </c>
      <c r="G8" s="312"/>
      <c r="H8" s="312"/>
      <c r="I8" s="312"/>
    </row>
    <row r="9" spans="1:14" ht="20.25" customHeight="1" x14ac:dyDescent="0.25">
      <c r="A9" s="312"/>
      <c r="B9" s="312"/>
      <c r="C9" s="312"/>
      <c r="D9" s="312"/>
      <c r="E9" s="312"/>
      <c r="F9" s="312" t="s">
        <v>400</v>
      </c>
      <c r="G9" s="312"/>
      <c r="H9" s="312" t="s">
        <v>409</v>
      </c>
      <c r="I9" s="312" t="s">
        <v>435</v>
      </c>
    </row>
    <row r="10" spans="1:14" ht="63.75" customHeight="1" x14ac:dyDescent="0.25">
      <c r="A10" s="312"/>
      <c r="B10" s="312"/>
      <c r="C10" s="312"/>
      <c r="D10" s="312"/>
      <c r="E10" s="312"/>
      <c r="F10" s="248" t="s">
        <v>455</v>
      </c>
      <c r="G10" s="249" t="s">
        <v>456</v>
      </c>
      <c r="H10" s="312"/>
      <c r="I10" s="312"/>
    </row>
    <row r="11" spans="1:14" ht="17.399999999999999" x14ac:dyDescent="0.25">
      <c r="A11" s="301" t="s">
        <v>12</v>
      </c>
      <c r="B11" s="301"/>
      <c r="C11" s="301"/>
      <c r="D11" s="301"/>
      <c r="E11" s="301"/>
      <c r="F11" s="301"/>
      <c r="G11" s="301"/>
      <c r="H11" s="301"/>
      <c r="I11" s="301"/>
    </row>
    <row r="12" spans="1:14" s="105" customFormat="1" ht="36" x14ac:dyDescent="0.25">
      <c r="A12" s="146" t="s">
        <v>405</v>
      </c>
      <c r="B12" s="147" t="s">
        <v>13</v>
      </c>
      <c r="C12" s="148">
        <f>SUM(C18:C26)+C14</f>
        <v>6111.1</v>
      </c>
      <c r="D12" s="148">
        <f t="shared" ref="D12:I12" si="0">SUM(D18:D26)+D14</f>
        <v>6334.8</v>
      </c>
      <c r="E12" s="148">
        <f t="shared" si="0"/>
        <v>6594.2</v>
      </c>
      <c r="F12" s="148">
        <f t="shared" si="0"/>
        <v>6875.0999999999995</v>
      </c>
      <c r="G12" s="148">
        <f t="shared" si="0"/>
        <v>6601.3</v>
      </c>
      <c r="H12" s="148">
        <f t="shared" si="0"/>
        <v>7182.4</v>
      </c>
      <c r="I12" s="148">
        <f t="shared" si="0"/>
        <v>7514</v>
      </c>
      <c r="J12" s="128"/>
      <c r="K12" s="128"/>
      <c r="L12" s="128"/>
      <c r="M12" s="128"/>
      <c r="N12" s="128"/>
    </row>
    <row r="13" spans="1:14" ht="18" x14ac:dyDescent="0.25">
      <c r="A13" s="149" t="s">
        <v>14</v>
      </c>
      <c r="B13" s="132"/>
      <c r="C13" s="139"/>
      <c r="D13" s="139"/>
      <c r="E13" s="139"/>
      <c r="F13" s="139"/>
      <c r="G13" s="253"/>
      <c r="H13" s="139"/>
      <c r="I13" s="139"/>
    </row>
    <row r="14" spans="1:14" s="134" customFormat="1" ht="36" x14ac:dyDescent="0.25">
      <c r="A14" s="138" t="s">
        <v>176</v>
      </c>
      <c r="B14" s="132" t="s">
        <v>13</v>
      </c>
      <c r="C14" s="139">
        <f>SUM(C15:C17)</f>
        <v>470.3</v>
      </c>
      <c r="D14" s="139">
        <f t="shared" ref="D14:I14" si="1">SUM(D15:D17)</f>
        <v>719.30000000000007</v>
      </c>
      <c r="E14" s="139">
        <f t="shared" si="1"/>
        <v>745</v>
      </c>
      <c r="F14" s="139">
        <f t="shared" si="1"/>
        <v>770.3</v>
      </c>
      <c r="G14" s="253">
        <f t="shared" si="1"/>
        <v>747.4</v>
      </c>
      <c r="H14" s="139">
        <f t="shared" si="1"/>
        <v>799.2</v>
      </c>
      <c r="I14" s="139">
        <f t="shared" si="1"/>
        <v>830.6</v>
      </c>
      <c r="J14" s="129"/>
      <c r="K14" s="129"/>
      <c r="L14" s="129"/>
      <c r="M14" s="129"/>
      <c r="N14" s="129"/>
    </row>
    <row r="15" spans="1:14" s="134" customFormat="1" ht="46.95" customHeight="1" x14ac:dyDescent="0.25">
      <c r="A15" s="138" t="s">
        <v>292</v>
      </c>
      <c r="B15" s="132" t="s">
        <v>13</v>
      </c>
      <c r="C15" s="139">
        <v>457.6</v>
      </c>
      <c r="D15" s="139">
        <v>683.6</v>
      </c>
      <c r="E15" s="139">
        <v>712.2</v>
      </c>
      <c r="F15" s="139">
        <v>734.3</v>
      </c>
      <c r="G15" s="253">
        <v>710.3</v>
      </c>
      <c r="H15" s="139">
        <v>762.2</v>
      </c>
      <c r="I15" s="139">
        <v>792.6</v>
      </c>
      <c r="J15" s="140"/>
      <c r="K15" s="129"/>
      <c r="L15" s="129"/>
      <c r="M15" s="129"/>
      <c r="N15" s="129"/>
    </row>
    <row r="16" spans="1:14" s="134" customFormat="1" ht="18" x14ac:dyDescent="0.25">
      <c r="A16" s="138" t="s">
        <v>178</v>
      </c>
      <c r="B16" s="132" t="s">
        <v>13</v>
      </c>
      <c r="C16" s="139">
        <v>12.7</v>
      </c>
      <c r="D16" s="139">
        <v>35.700000000000003</v>
      </c>
      <c r="E16" s="139">
        <v>32.799999999999997</v>
      </c>
      <c r="F16" s="139">
        <v>36</v>
      </c>
      <c r="G16" s="253">
        <v>37.1</v>
      </c>
      <c r="H16" s="139">
        <v>37</v>
      </c>
      <c r="I16" s="139">
        <v>38</v>
      </c>
      <c r="J16" s="140"/>
      <c r="K16" s="129"/>
      <c r="L16" s="129"/>
      <c r="M16" s="129"/>
      <c r="N16" s="129"/>
    </row>
    <row r="17" spans="1:14" s="134" customFormat="1" ht="18" x14ac:dyDescent="0.25">
      <c r="A17" s="138" t="s">
        <v>179</v>
      </c>
      <c r="B17" s="132" t="s">
        <v>13</v>
      </c>
      <c r="C17" s="139">
        <v>0</v>
      </c>
      <c r="D17" s="139">
        <v>0</v>
      </c>
      <c r="E17" s="139">
        <v>0</v>
      </c>
      <c r="F17" s="139">
        <v>0</v>
      </c>
      <c r="G17" s="253">
        <v>0</v>
      </c>
      <c r="H17" s="139">
        <v>0</v>
      </c>
      <c r="I17" s="139">
        <v>0</v>
      </c>
      <c r="J17" s="129"/>
      <c r="K17" s="129"/>
      <c r="L17" s="129"/>
      <c r="M17" s="129"/>
      <c r="N17" s="129"/>
    </row>
    <row r="18" spans="1:14" s="134" customFormat="1" ht="18" x14ac:dyDescent="0.25">
      <c r="A18" s="138" t="s">
        <v>42</v>
      </c>
      <c r="B18" s="132" t="s">
        <v>13</v>
      </c>
      <c r="C18" s="139">
        <v>5370.9</v>
      </c>
      <c r="D18" s="139">
        <v>5102.2</v>
      </c>
      <c r="E18" s="139">
        <v>5311.2</v>
      </c>
      <c r="F18" s="139">
        <v>5543.4</v>
      </c>
      <c r="G18" s="253">
        <v>5321.6</v>
      </c>
      <c r="H18" s="139">
        <v>5796.9</v>
      </c>
      <c r="I18" s="139">
        <v>6073.4</v>
      </c>
      <c r="J18" s="140"/>
      <c r="K18" s="129"/>
      <c r="L18" s="129"/>
      <c r="M18" s="129"/>
      <c r="N18" s="129"/>
    </row>
    <row r="19" spans="1:14" s="134" customFormat="1" ht="18" x14ac:dyDescent="0.25">
      <c r="A19" s="138" t="s">
        <v>43</v>
      </c>
      <c r="B19" s="132" t="s">
        <v>13</v>
      </c>
      <c r="C19" s="139">
        <v>23.5</v>
      </c>
      <c r="D19" s="139">
        <v>40.200000000000003</v>
      </c>
      <c r="E19" s="139">
        <v>42.4</v>
      </c>
      <c r="F19" s="139">
        <v>44.3</v>
      </c>
      <c r="G19" s="253">
        <v>40.299999999999997</v>
      </c>
      <c r="H19" s="139">
        <v>45.9</v>
      </c>
      <c r="I19" s="139">
        <v>45.9</v>
      </c>
      <c r="J19" s="140"/>
      <c r="K19" s="129"/>
      <c r="L19" s="129"/>
      <c r="M19" s="129"/>
      <c r="N19" s="129"/>
    </row>
    <row r="20" spans="1:14" s="134" customFormat="1" ht="40.5" customHeight="1" x14ac:dyDescent="0.25">
      <c r="A20" s="138" t="s">
        <v>180</v>
      </c>
      <c r="B20" s="132" t="s">
        <v>13</v>
      </c>
      <c r="C20" s="139">
        <v>63.3</v>
      </c>
      <c r="D20" s="139">
        <v>85.6</v>
      </c>
      <c r="E20" s="139">
        <v>91.8</v>
      </c>
      <c r="F20" s="139">
        <v>98.4</v>
      </c>
      <c r="G20" s="253">
        <v>89</v>
      </c>
      <c r="H20" s="139">
        <v>105.6</v>
      </c>
      <c r="I20" s="139">
        <v>112.1</v>
      </c>
      <c r="J20" s="141"/>
      <c r="K20" s="129"/>
      <c r="L20" s="129"/>
      <c r="M20" s="129"/>
      <c r="N20" s="129"/>
    </row>
    <row r="21" spans="1:14" s="134" customFormat="1" ht="37.5" customHeight="1" x14ac:dyDescent="0.25">
      <c r="A21" s="138" t="s">
        <v>181</v>
      </c>
      <c r="B21" s="132" t="s">
        <v>13</v>
      </c>
      <c r="C21" s="139">
        <v>0</v>
      </c>
      <c r="D21" s="139">
        <v>0</v>
      </c>
      <c r="E21" s="139">
        <v>0</v>
      </c>
      <c r="F21" s="139">
        <v>0</v>
      </c>
      <c r="G21" s="253">
        <v>0</v>
      </c>
      <c r="H21" s="139">
        <v>0</v>
      </c>
      <c r="I21" s="139">
        <v>0</v>
      </c>
      <c r="J21" s="129"/>
      <c r="K21" s="129"/>
      <c r="L21" s="129"/>
      <c r="M21" s="129"/>
      <c r="N21" s="129"/>
    </row>
    <row r="22" spans="1:14" s="134" customFormat="1" ht="18" x14ac:dyDescent="0.25">
      <c r="A22" s="138" t="s">
        <v>18</v>
      </c>
      <c r="B22" s="132" t="s">
        <v>13</v>
      </c>
      <c r="C22" s="142">
        <v>0</v>
      </c>
      <c r="D22" s="142">
        <v>0</v>
      </c>
      <c r="E22" s="142">
        <v>0</v>
      </c>
      <c r="F22" s="142">
        <v>0</v>
      </c>
      <c r="G22" s="254">
        <v>0</v>
      </c>
      <c r="H22" s="142">
        <v>0</v>
      </c>
      <c r="I22" s="142">
        <v>0</v>
      </c>
      <c r="J22" s="129"/>
      <c r="K22" s="129"/>
      <c r="L22" s="129"/>
      <c r="M22" s="129"/>
      <c r="N22" s="129"/>
    </row>
    <row r="23" spans="1:14" s="145" customFormat="1" ht="36" x14ac:dyDescent="0.25">
      <c r="A23" s="138" t="s">
        <v>291</v>
      </c>
      <c r="B23" s="132" t="s">
        <v>13</v>
      </c>
      <c r="C23" s="142">
        <v>183.1</v>
      </c>
      <c r="D23" s="142">
        <v>387.5</v>
      </c>
      <c r="E23" s="142">
        <v>403.8</v>
      </c>
      <c r="F23" s="142">
        <v>418.7</v>
      </c>
      <c r="G23" s="254">
        <v>403</v>
      </c>
      <c r="H23" s="142">
        <v>434.8</v>
      </c>
      <c r="I23" s="142">
        <v>452</v>
      </c>
      <c r="J23" s="143"/>
      <c r="K23" s="144"/>
      <c r="L23" s="144"/>
      <c r="M23" s="144"/>
      <c r="N23" s="144"/>
    </row>
    <row r="24" spans="1:14" s="134" customFormat="1" ht="18" x14ac:dyDescent="0.25">
      <c r="A24" s="138" t="s">
        <v>235</v>
      </c>
      <c r="B24" s="132" t="s">
        <v>13</v>
      </c>
      <c r="C24" s="142">
        <v>0</v>
      </c>
      <c r="D24" s="142">
        <v>0</v>
      </c>
      <c r="E24" s="142">
        <v>0</v>
      </c>
      <c r="F24" s="142">
        <v>0</v>
      </c>
      <c r="G24" s="254">
        <v>0</v>
      </c>
      <c r="H24" s="142">
        <v>0</v>
      </c>
      <c r="I24" s="142">
        <v>0</v>
      </c>
      <c r="J24" s="129"/>
      <c r="K24" s="129"/>
      <c r="L24" s="129"/>
      <c r="M24" s="129"/>
      <c r="N24" s="129"/>
    </row>
    <row r="25" spans="1:14" s="134" customFormat="1" ht="18" x14ac:dyDescent="0.25">
      <c r="A25" s="138" t="s">
        <v>236</v>
      </c>
      <c r="B25" s="132" t="s">
        <v>13</v>
      </c>
      <c r="C25" s="142">
        <v>0</v>
      </c>
      <c r="D25" s="142">
        <v>0</v>
      </c>
      <c r="E25" s="142">
        <v>0</v>
      </c>
      <c r="F25" s="142">
        <v>0</v>
      </c>
      <c r="G25" s="254">
        <v>0</v>
      </c>
      <c r="H25" s="142">
        <v>0</v>
      </c>
      <c r="I25" s="142">
        <v>0</v>
      </c>
      <c r="J25" s="129"/>
      <c r="K25" s="129"/>
      <c r="L25" s="129"/>
      <c r="M25" s="129"/>
      <c r="N25" s="129"/>
    </row>
    <row r="26" spans="1:14" s="134" customFormat="1" ht="18" x14ac:dyDescent="0.25">
      <c r="A26" s="138" t="s">
        <v>48</v>
      </c>
      <c r="B26" s="132" t="s">
        <v>13</v>
      </c>
      <c r="C26" s="142">
        <v>0</v>
      </c>
      <c r="D26" s="142">
        <v>0</v>
      </c>
      <c r="E26" s="142">
        <v>0</v>
      </c>
      <c r="F26" s="142">
        <v>0</v>
      </c>
      <c r="G26" s="254">
        <v>0</v>
      </c>
      <c r="H26" s="142">
        <v>0</v>
      </c>
      <c r="I26" s="142">
        <v>0</v>
      </c>
      <c r="J26" s="129"/>
      <c r="K26" s="129"/>
      <c r="L26" s="129"/>
      <c r="M26" s="129"/>
      <c r="N26" s="129"/>
    </row>
    <row r="27" spans="1:14" s="134" customFormat="1" ht="54" x14ac:dyDescent="0.25">
      <c r="A27" s="146" t="s">
        <v>335</v>
      </c>
      <c r="B27" s="147" t="s">
        <v>13</v>
      </c>
      <c r="C27" s="148">
        <v>712.5</v>
      </c>
      <c r="D27" s="148">
        <v>1185.5999999999999</v>
      </c>
      <c r="E27" s="148">
        <v>1231.2</v>
      </c>
      <c r="F27" s="148">
        <v>1273.5999999999999</v>
      </c>
      <c r="G27" s="252">
        <v>1233</v>
      </c>
      <c r="H27" s="148">
        <v>1320.5</v>
      </c>
      <c r="I27" s="148">
        <v>1368.6</v>
      </c>
      <c r="J27" s="129"/>
      <c r="K27" s="129"/>
      <c r="L27" s="129"/>
      <c r="M27" s="129"/>
      <c r="N27" s="129"/>
    </row>
    <row r="28" spans="1:14" s="145" customFormat="1" ht="44.25" customHeight="1" x14ac:dyDescent="0.25">
      <c r="A28" s="146" t="s">
        <v>128</v>
      </c>
      <c r="B28" s="147" t="s">
        <v>13</v>
      </c>
      <c r="C28" s="148">
        <v>136.6</v>
      </c>
      <c r="D28" s="148">
        <v>199.9</v>
      </c>
      <c r="E28" s="148">
        <v>207.9</v>
      </c>
      <c r="F28" s="148">
        <v>213.7</v>
      </c>
      <c r="G28" s="252">
        <v>207.9</v>
      </c>
      <c r="H28" s="148">
        <v>223.2</v>
      </c>
      <c r="I28" s="148">
        <v>231.8</v>
      </c>
      <c r="J28" s="144"/>
      <c r="K28" s="144"/>
      <c r="L28" s="144"/>
      <c r="M28" s="144"/>
      <c r="N28" s="144"/>
    </row>
    <row r="29" spans="1:14" ht="15.75" customHeight="1" x14ac:dyDescent="0.25">
      <c r="A29" s="301" t="s">
        <v>17</v>
      </c>
      <c r="B29" s="301"/>
      <c r="C29" s="301"/>
      <c r="D29" s="301"/>
      <c r="E29" s="301"/>
      <c r="F29" s="301"/>
      <c r="G29" s="301"/>
      <c r="H29" s="301"/>
      <c r="I29" s="301"/>
    </row>
    <row r="30" spans="1:14" ht="15" customHeight="1" x14ac:dyDescent="0.25">
      <c r="A30" s="228" t="s">
        <v>61</v>
      </c>
      <c r="B30" s="227"/>
      <c r="C30" s="227"/>
      <c r="D30" s="227"/>
      <c r="E30" s="227"/>
      <c r="F30" s="227"/>
      <c r="G30" s="251"/>
      <c r="H30" s="227"/>
      <c r="I30" s="227"/>
    </row>
    <row r="31" spans="1:14" s="134" customFormat="1" ht="41.25" customHeight="1" x14ac:dyDescent="0.25">
      <c r="A31" s="149" t="s">
        <v>258</v>
      </c>
      <c r="B31" s="150" t="s">
        <v>13</v>
      </c>
      <c r="C31" s="151">
        <f>C35+C38+C41+C44</f>
        <v>5475.3</v>
      </c>
      <c r="D31" s="151">
        <f t="shared" ref="D31:I31" si="2">D35+D38+D41+D44</f>
        <v>5241.7</v>
      </c>
      <c r="E31" s="151">
        <f t="shared" si="2"/>
        <v>5445.8</v>
      </c>
      <c r="F31" s="151">
        <f t="shared" si="2"/>
        <v>5678.6999999999989</v>
      </c>
      <c r="G31" s="255">
        <v>5414.7</v>
      </c>
      <c r="H31" s="151">
        <f t="shared" si="2"/>
        <v>5939.3</v>
      </c>
      <c r="I31" s="151">
        <f t="shared" si="2"/>
        <v>6222.3</v>
      </c>
      <c r="J31" s="129"/>
      <c r="K31" s="129"/>
      <c r="L31" s="129"/>
      <c r="M31" s="129"/>
      <c r="N31" s="129"/>
    </row>
    <row r="32" spans="1:14" s="134" customFormat="1" ht="18" x14ac:dyDescent="0.25">
      <c r="A32" s="149" t="s">
        <v>62</v>
      </c>
      <c r="B32" s="150" t="s">
        <v>15</v>
      </c>
      <c r="C32" s="151">
        <v>90.4</v>
      </c>
      <c r="D32" s="151">
        <v>92.3</v>
      </c>
      <c r="E32" s="151">
        <v>120</v>
      </c>
      <c r="F32" s="151">
        <v>102.6</v>
      </c>
      <c r="G32" s="255">
        <v>99.3</v>
      </c>
      <c r="H32" s="151">
        <v>100</v>
      </c>
      <c r="I32" s="151">
        <v>100</v>
      </c>
      <c r="J32" s="129"/>
      <c r="K32" s="129"/>
      <c r="L32" s="129"/>
      <c r="M32" s="129"/>
      <c r="N32" s="129"/>
    </row>
    <row r="33" spans="1:14" ht="18" x14ac:dyDescent="0.25">
      <c r="A33" s="138" t="s">
        <v>28</v>
      </c>
      <c r="B33" s="132"/>
      <c r="C33" s="229"/>
      <c r="D33" s="229"/>
      <c r="E33" s="229"/>
      <c r="F33" s="229"/>
      <c r="G33" s="83"/>
      <c r="H33" s="229"/>
      <c r="I33" s="229"/>
    </row>
    <row r="34" spans="1:14" ht="18" x14ac:dyDescent="0.25">
      <c r="A34" s="228" t="s">
        <v>183</v>
      </c>
      <c r="B34" s="132"/>
      <c r="C34" s="133"/>
      <c r="D34" s="133"/>
      <c r="E34" s="133"/>
      <c r="F34" s="133"/>
      <c r="G34" s="256"/>
      <c r="H34" s="133"/>
      <c r="I34" s="133"/>
    </row>
    <row r="35" spans="1:14" s="134" customFormat="1" ht="36" x14ac:dyDescent="0.25">
      <c r="A35" s="152" t="s">
        <v>184</v>
      </c>
      <c r="B35" s="150" t="s">
        <v>13</v>
      </c>
      <c r="C35" s="151">
        <v>5370.9</v>
      </c>
      <c r="D35" s="151">
        <v>5102.2</v>
      </c>
      <c r="E35" s="151">
        <v>5311.2</v>
      </c>
      <c r="F35" s="151">
        <v>5543.4</v>
      </c>
      <c r="G35" s="255">
        <v>5158.3</v>
      </c>
      <c r="H35" s="151">
        <v>5796.9</v>
      </c>
      <c r="I35" s="151">
        <v>6073.4</v>
      </c>
      <c r="J35" s="140"/>
      <c r="K35" s="129"/>
      <c r="L35" s="129"/>
      <c r="M35" s="129"/>
      <c r="N35" s="129"/>
    </row>
    <row r="36" spans="1:14" s="134" customFormat="1" ht="18" x14ac:dyDescent="0.25">
      <c r="A36" s="152" t="s">
        <v>4</v>
      </c>
      <c r="B36" s="150" t="s">
        <v>15</v>
      </c>
      <c r="C36" s="151">
        <v>90.5</v>
      </c>
      <c r="D36" s="151">
        <v>92.3</v>
      </c>
      <c r="E36" s="151">
        <v>120.1</v>
      </c>
      <c r="F36" s="151">
        <v>102.6</v>
      </c>
      <c r="G36" s="255">
        <v>99.3</v>
      </c>
      <c r="H36" s="151">
        <v>100</v>
      </c>
      <c r="I36" s="151">
        <v>100</v>
      </c>
      <c r="J36" s="129"/>
      <c r="K36" s="129"/>
      <c r="L36" s="129"/>
      <c r="M36" s="129"/>
      <c r="N36" s="129"/>
    </row>
    <row r="37" spans="1:14" ht="18" x14ac:dyDescent="0.25">
      <c r="A37" s="228" t="s">
        <v>185</v>
      </c>
      <c r="B37" s="132"/>
      <c r="C37" s="133"/>
      <c r="D37" s="133"/>
      <c r="E37" s="133"/>
      <c r="F37" s="133"/>
      <c r="G37" s="256"/>
      <c r="H37" s="133"/>
      <c r="I37" s="133"/>
    </row>
    <row r="38" spans="1:14" s="134" customFormat="1" ht="45" customHeight="1" x14ac:dyDescent="0.25">
      <c r="A38" s="152" t="s">
        <v>184</v>
      </c>
      <c r="B38" s="150" t="s">
        <v>13</v>
      </c>
      <c r="C38" s="153">
        <v>23.6</v>
      </c>
      <c r="D38" s="153">
        <v>38.799999999999997</v>
      </c>
      <c r="E38" s="153">
        <v>34.6</v>
      </c>
      <c r="F38" s="153">
        <v>35.9</v>
      </c>
      <c r="G38" s="257">
        <v>40.200000000000003</v>
      </c>
      <c r="H38" s="153">
        <v>36.799999999999997</v>
      </c>
      <c r="I38" s="153">
        <v>36.799999999999997</v>
      </c>
      <c r="J38" s="140"/>
      <c r="K38" s="129"/>
      <c r="L38" s="129"/>
      <c r="M38" s="129"/>
      <c r="N38" s="129"/>
    </row>
    <row r="39" spans="1:14" s="145" customFormat="1" ht="18" x14ac:dyDescent="0.25">
      <c r="A39" s="152" t="s">
        <v>4</v>
      </c>
      <c r="B39" s="150" t="s">
        <v>15</v>
      </c>
      <c r="C39" s="153">
        <v>0</v>
      </c>
      <c r="D39" s="153">
        <v>142.19</v>
      </c>
      <c r="E39" s="153">
        <v>103.57</v>
      </c>
      <c r="F39" s="153">
        <v>100.53</v>
      </c>
      <c r="G39" s="257">
        <v>107.5</v>
      </c>
      <c r="H39" s="153">
        <v>99.74</v>
      </c>
      <c r="I39" s="153">
        <v>100</v>
      </c>
      <c r="J39" s="144"/>
      <c r="K39" s="144"/>
      <c r="L39" s="144"/>
      <c r="M39" s="144"/>
      <c r="N39" s="144"/>
    </row>
    <row r="40" spans="1:14" ht="34.799999999999997" x14ac:dyDescent="0.25">
      <c r="A40" s="131" t="s">
        <v>186</v>
      </c>
      <c r="B40" s="132"/>
      <c r="C40" s="133"/>
      <c r="D40" s="133"/>
      <c r="E40" s="133"/>
      <c r="F40" s="133"/>
      <c r="G40" s="256"/>
      <c r="H40" s="133"/>
      <c r="I40" s="133"/>
    </row>
    <row r="41" spans="1:14" s="134" customFormat="1" ht="36" x14ac:dyDescent="0.25">
      <c r="A41" s="152" t="s">
        <v>187</v>
      </c>
      <c r="B41" s="150" t="s">
        <v>13</v>
      </c>
      <c r="C41" s="153">
        <v>80.8</v>
      </c>
      <c r="D41" s="153">
        <v>100.7</v>
      </c>
      <c r="E41" s="153">
        <v>100</v>
      </c>
      <c r="F41" s="153">
        <v>99.4</v>
      </c>
      <c r="G41" s="257">
        <v>104.7</v>
      </c>
      <c r="H41" s="153">
        <v>105.6</v>
      </c>
      <c r="I41" s="153">
        <v>112.1</v>
      </c>
      <c r="J41" s="141"/>
      <c r="K41" s="129"/>
      <c r="L41" s="129"/>
      <c r="M41" s="129"/>
      <c r="N41" s="129"/>
    </row>
    <row r="42" spans="1:14" s="134" customFormat="1" ht="18" x14ac:dyDescent="0.25">
      <c r="A42" s="152" t="s">
        <v>4</v>
      </c>
      <c r="B42" s="150" t="s">
        <v>15</v>
      </c>
      <c r="C42" s="153">
        <v>105</v>
      </c>
      <c r="D42" s="153">
        <v>94.9</v>
      </c>
      <c r="E42" s="153">
        <v>99.5</v>
      </c>
      <c r="F42" s="153">
        <v>100</v>
      </c>
      <c r="G42" s="257">
        <v>100</v>
      </c>
      <c r="H42" s="153">
        <v>100</v>
      </c>
      <c r="I42" s="153">
        <v>100</v>
      </c>
      <c r="J42" s="129"/>
      <c r="K42" s="129"/>
      <c r="L42" s="129"/>
      <c r="M42" s="129"/>
      <c r="N42" s="129"/>
    </row>
    <row r="43" spans="1:14" s="134" customFormat="1" ht="52.2" x14ac:dyDescent="0.25">
      <c r="A43" s="131" t="s">
        <v>353</v>
      </c>
      <c r="B43" s="132"/>
      <c r="C43" s="133"/>
      <c r="D43" s="133"/>
      <c r="E43" s="133"/>
      <c r="F43" s="133"/>
      <c r="G43" s="256"/>
      <c r="H43" s="133"/>
      <c r="I43" s="133"/>
      <c r="J43" s="129"/>
      <c r="K43" s="129"/>
      <c r="L43" s="129"/>
      <c r="M43" s="129"/>
      <c r="N43" s="129"/>
    </row>
    <row r="44" spans="1:14" s="134" customFormat="1" ht="36" x14ac:dyDescent="0.25">
      <c r="A44" s="152" t="s">
        <v>187</v>
      </c>
      <c r="B44" s="150" t="s">
        <v>13</v>
      </c>
      <c r="C44" s="153">
        <v>0</v>
      </c>
      <c r="D44" s="153">
        <v>0</v>
      </c>
      <c r="E44" s="153">
        <v>0</v>
      </c>
      <c r="F44" s="153">
        <v>0</v>
      </c>
      <c r="G44" s="257">
        <v>0</v>
      </c>
      <c r="H44" s="153">
        <v>0</v>
      </c>
      <c r="I44" s="153">
        <v>0</v>
      </c>
      <c r="J44" s="129"/>
      <c r="K44" s="129"/>
      <c r="L44" s="129"/>
      <c r="M44" s="129"/>
      <c r="N44" s="129"/>
    </row>
    <row r="45" spans="1:14" ht="34.799999999999997" x14ac:dyDescent="0.25">
      <c r="A45" s="228" t="s">
        <v>188</v>
      </c>
      <c r="B45" s="230"/>
      <c r="C45" s="133"/>
      <c r="D45" s="133"/>
      <c r="E45" s="133"/>
      <c r="F45" s="133"/>
      <c r="G45" s="256"/>
      <c r="H45" s="133"/>
      <c r="I45" s="133"/>
    </row>
    <row r="46" spans="1:14" s="134" customFormat="1" ht="18" x14ac:dyDescent="0.25">
      <c r="A46" s="149" t="s">
        <v>410</v>
      </c>
      <c r="B46" s="150" t="s">
        <v>13</v>
      </c>
      <c r="C46" s="151">
        <v>808.3</v>
      </c>
      <c r="D46" s="151">
        <v>1025.8</v>
      </c>
      <c r="E46" s="151">
        <v>1074</v>
      </c>
      <c r="F46" s="151">
        <v>1107.2</v>
      </c>
      <c r="G46" s="255">
        <f>SUM(D46*103.8)/100</f>
        <v>1064.7803999999999</v>
      </c>
      <c r="H46" s="151">
        <v>1149.4000000000001</v>
      </c>
      <c r="I46" s="151">
        <v>1195.2</v>
      </c>
      <c r="J46" s="140"/>
      <c r="K46" s="129"/>
      <c r="L46" s="129"/>
      <c r="M46" s="129"/>
      <c r="N46" s="129"/>
    </row>
    <row r="47" spans="1:14" s="134" customFormat="1" ht="18" x14ac:dyDescent="0.25">
      <c r="A47" s="149" t="s">
        <v>189</v>
      </c>
      <c r="B47" s="150" t="s">
        <v>15</v>
      </c>
      <c r="C47" s="151">
        <v>104</v>
      </c>
      <c r="D47" s="151">
        <v>106.8</v>
      </c>
      <c r="E47" s="151">
        <v>104.7</v>
      </c>
      <c r="F47" s="151">
        <v>103.1</v>
      </c>
      <c r="G47" s="255">
        <v>103.2</v>
      </c>
      <c r="H47" s="151">
        <v>103.8</v>
      </c>
      <c r="I47" s="151">
        <v>104</v>
      </c>
      <c r="J47" s="129"/>
      <c r="K47" s="129"/>
      <c r="L47" s="129"/>
      <c r="M47" s="129"/>
      <c r="N47" s="129"/>
    </row>
    <row r="48" spans="1:14" ht="18" x14ac:dyDescent="0.25">
      <c r="A48" s="228" t="s">
        <v>190</v>
      </c>
      <c r="B48" s="230"/>
      <c r="C48" s="151"/>
      <c r="D48" s="151"/>
      <c r="E48" s="151"/>
      <c r="F48" s="151"/>
      <c r="G48" s="255"/>
      <c r="H48" s="151"/>
      <c r="I48" s="151"/>
    </row>
    <row r="49" spans="1:14" s="145" customFormat="1" ht="18" x14ac:dyDescent="0.25">
      <c r="A49" s="149" t="s">
        <v>191</v>
      </c>
      <c r="B49" s="150" t="s">
        <v>13</v>
      </c>
      <c r="C49" s="151">
        <v>0</v>
      </c>
      <c r="D49" s="151">
        <v>0</v>
      </c>
      <c r="E49" s="151">
        <v>0</v>
      </c>
      <c r="F49" s="151">
        <v>0</v>
      </c>
      <c r="G49" s="255">
        <v>0</v>
      </c>
      <c r="H49" s="151">
        <v>0</v>
      </c>
      <c r="I49" s="151">
        <v>0</v>
      </c>
      <c r="J49" s="144"/>
      <c r="K49" s="144"/>
      <c r="L49" s="144"/>
      <c r="M49" s="144"/>
      <c r="N49" s="144"/>
    </row>
    <row r="50" spans="1:14" s="134" customFormat="1" ht="18" x14ac:dyDescent="0.25">
      <c r="A50" s="149" t="s">
        <v>19</v>
      </c>
      <c r="B50" s="150" t="s">
        <v>20</v>
      </c>
      <c r="C50" s="151">
        <v>1510.7</v>
      </c>
      <c r="D50" s="151">
        <v>0</v>
      </c>
      <c r="E50" s="151">
        <v>1800</v>
      </c>
      <c r="F50" s="151">
        <v>2000</v>
      </c>
      <c r="G50" s="255">
        <v>2100</v>
      </c>
      <c r="H50" s="151">
        <v>2200</v>
      </c>
      <c r="I50" s="151">
        <v>2300</v>
      </c>
      <c r="J50" s="129"/>
      <c r="K50" s="129"/>
      <c r="L50" s="129"/>
      <c r="M50" s="129"/>
      <c r="N50" s="129"/>
    </row>
    <row r="51" spans="1:14" s="134" customFormat="1" ht="18" x14ac:dyDescent="0.25">
      <c r="A51" s="149" t="s">
        <v>21</v>
      </c>
      <c r="B51" s="150" t="s">
        <v>20</v>
      </c>
      <c r="C51" s="154">
        <v>0.06</v>
      </c>
      <c r="D51" s="154">
        <v>0</v>
      </c>
      <c r="E51" s="154">
        <v>0.08</v>
      </c>
      <c r="F51" s="154">
        <v>0.08</v>
      </c>
      <c r="G51" s="258">
        <v>0.09</v>
      </c>
      <c r="H51" s="154">
        <v>0.09</v>
      </c>
      <c r="I51" s="154">
        <v>0.1</v>
      </c>
      <c r="J51" s="129"/>
      <c r="K51" s="129"/>
      <c r="L51" s="129"/>
      <c r="M51" s="129"/>
      <c r="N51" s="129"/>
    </row>
    <row r="52" spans="1:14" ht="18" x14ac:dyDescent="0.25">
      <c r="A52" s="228" t="s">
        <v>192</v>
      </c>
      <c r="B52" s="230"/>
      <c r="C52" s="133"/>
      <c r="D52" s="133"/>
      <c r="E52" s="133"/>
      <c r="F52" s="133"/>
      <c r="G52" s="256"/>
      <c r="H52" s="133"/>
      <c r="I52" s="133"/>
    </row>
    <row r="53" spans="1:14" s="134" customFormat="1" ht="18" x14ac:dyDescent="0.25">
      <c r="A53" s="149" t="s">
        <v>193</v>
      </c>
      <c r="B53" s="150" t="s">
        <v>194</v>
      </c>
      <c r="C53" s="153">
        <v>295353.2</v>
      </c>
      <c r="D53" s="153">
        <v>249507.8</v>
      </c>
      <c r="E53" s="153">
        <v>281476.2</v>
      </c>
      <c r="F53" s="153">
        <v>293861.2</v>
      </c>
      <c r="G53" s="257">
        <v>294142.40000000002</v>
      </c>
      <c r="H53" s="153">
        <v>294424.09999999998</v>
      </c>
      <c r="I53" s="153">
        <v>294987.09999999998</v>
      </c>
      <c r="J53" s="129"/>
      <c r="K53" s="129"/>
      <c r="L53" s="129"/>
      <c r="M53" s="129"/>
      <c r="N53" s="129"/>
    </row>
    <row r="54" spans="1:14" s="134" customFormat="1" ht="21.75" customHeight="1" x14ac:dyDescent="0.25">
      <c r="A54" s="149" t="s">
        <v>195</v>
      </c>
      <c r="B54" s="150" t="s">
        <v>196</v>
      </c>
      <c r="C54" s="153">
        <v>0</v>
      </c>
      <c r="D54" s="153">
        <v>0</v>
      </c>
      <c r="E54" s="153">
        <v>0</v>
      </c>
      <c r="F54" s="153">
        <v>0</v>
      </c>
      <c r="G54" s="257">
        <v>0</v>
      </c>
      <c r="H54" s="153">
        <v>0</v>
      </c>
      <c r="I54" s="153">
        <v>0</v>
      </c>
      <c r="J54" s="129"/>
      <c r="K54" s="129"/>
      <c r="L54" s="129"/>
      <c r="M54" s="129"/>
      <c r="N54" s="129"/>
    </row>
    <row r="55" spans="1:14" s="108" customFormat="1" ht="34.799999999999997" x14ac:dyDescent="0.25">
      <c r="A55" s="228" t="s">
        <v>197</v>
      </c>
      <c r="B55" s="132"/>
      <c r="C55" s="133"/>
      <c r="D55" s="133"/>
      <c r="E55" s="133"/>
      <c r="F55" s="133"/>
      <c r="G55" s="256"/>
      <c r="H55" s="133"/>
      <c r="I55" s="133"/>
      <c r="J55" s="130"/>
      <c r="K55" s="130"/>
      <c r="L55" s="130"/>
      <c r="M55" s="130"/>
      <c r="N55" s="130"/>
    </row>
    <row r="56" spans="1:14" s="145" customFormat="1" ht="18" x14ac:dyDescent="0.25">
      <c r="A56" s="149" t="s">
        <v>293</v>
      </c>
      <c r="B56" s="150" t="s">
        <v>13</v>
      </c>
      <c r="C56" s="151">
        <v>183.1</v>
      </c>
      <c r="D56" s="151">
        <v>387.5</v>
      </c>
      <c r="E56" s="151">
        <v>403.8</v>
      </c>
      <c r="F56" s="151">
        <v>418.7</v>
      </c>
      <c r="G56" s="255">
        <f>SUM(D56*103.9)/100</f>
        <v>402.61250000000001</v>
      </c>
      <c r="H56" s="151">
        <v>434.8</v>
      </c>
      <c r="I56" s="151">
        <v>452</v>
      </c>
      <c r="J56" s="155"/>
      <c r="K56" s="144"/>
      <c r="L56" s="144"/>
      <c r="M56" s="144"/>
      <c r="N56" s="144"/>
    </row>
    <row r="57" spans="1:14" s="108" customFormat="1" ht="18" x14ac:dyDescent="0.25">
      <c r="A57" s="149" t="s">
        <v>23</v>
      </c>
      <c r="B57" s="150" t="s">
        <v>15</v>
      </c>
      <c r="C57" s="151">
        <v>98.8</v>
      </c>
      <c r="D57" s="255">
        <v>207.2</v>
      </c>
      <c r="E57" s="151">
        <v>106.7</v>
      </c>
      <c r="F57" s="151">
        <v>103.4</v>
      </c>
      <c r="G57" s="255">
        <v>99.4</v>
      </c>
      <c r="H57" s="151">
        <v>103.9</v>
      </c>
      <c r="I57" s="151">
        <v>104</v>
      </c>
      <c r="J57" s="130"/>
      <c r="K57" s="130"/>
      <c r="L57" s="130"/>
      <c r="M57" s="130"/>
      <c r="N57" s="130"/>
    </row>
    <row r="58" spans="1:14" s="108" customFormat="1" ht="17.399999999999999" x14ac:dyDescent="0.25">
      <c r="A58" s="228" t="s">
        <v>24</v>
      </c>
      <c r="B58" s="231"/>
      <c r="C58" s="229"/>
      <c r="D58" s="229"/>
      <c r="E58" s="229"/>
      <c r="F58" s="229"/>
      <c r="G58" s="83"/>
      <c r="H58" s="229"/>
      <c r="I58" s="229"/>
      <c r="J58" s="130"/>
      <c r="K58" s="130"/>
      <c r="L58" s="130"/>
      <c r="M58" s="130"/>
      <c r="N58" s="130"/>
    </row>
    <row r="59" spans="1:14" s="158" customFormat="1" ht="18" x14ac:dyDescent="0.25">
      <c r="A59" s="146" t="s">
        <v>198</v>
      </c>
      <c r="B59" s="147" t="s">
        <v>25</v>
      </c>
      <c r="C59" s="156">
        <f>SUM(C65:C73)+C61</f>
        <v>6</v>
      </c>
      <c r="D59" s="156">
        <f t="shared" ref="D59:I59" si="3">SUM(D65:D73)+D61</f>
        <v>9</v>
      </c>
      <c r="E59" s="156">
        <f t="shared" si="3"/>
        <v>10</v>
      </c>
      <c r="F59" s="156">
        <f t="shared" si="3"/>
        <v>10</v>
      </c>
      <c r="G59" s="156">
        <f t="shared" si="3"/>
        <v>10</v>
      </c>
      <c r="H59" s="156">
        <f t="shared" si="3"/>
        <v>10</v>
      </c>
      <c r="I59" s="156">
        <f t="shared" si="3"/>
        <v>10</v>
      </c>
      <c r="J59" s="157"/>
      <c r="K59" s="157"/>
      <c r="L59" s="157"/>
      <c r="M59" s="157"/>
      <c r="N59" s="157"/>
    </row>
    <row r="60" spans="1:14" s="145" customFormat="1" ht="18" x14ac:dyDescent="0.25">
      <c r="A60" s="149" t="s">
        <v>421</v>
      </c>
      <c r="B60" s="150"/>
      <c r="C60" s="159"/>
      <c r="D60" s="159"/>
      <c r="E60" s="160"/>
      <c r="F60" s="160"/>
      <c r="G60" s="260"/>
      <c r="H60" s="160"/>
      <c r="I60" s="160"/>
      <c r="J60" s="144"/>
      <c r="K60" s="144"/>
      <c r="L60" s="144"/>
      <c r="M60" s="144"/>
      <c r="N60" s="144"/>
    </row>
    <row r="61" spans="1:14" s="145" customFormat="1" ht="36" x14ac:dyDescent="0.25">
      <c r="A61" s="149" t="s">
        <v>176</v>
      </c>
      <c r="B61" s="150" t="s">
        <v>25</v>
      </c>
      <c r="C61" s="159">
        <f>SUM(C62:C64)</f>
        <v>3</v>
      </c>
      <c r="D61" s="159">
        <f t="shared" ref="D61:I61" si="4">SUM(D62:D64)</f>
        <v>3</v>
      </c>
      <c r="E61" s="159">
        <f t="shared" si="4"/>
        <v>4</v>
      </c>
      <c r="F61" s="159">
        <f t="shared" si="4"/>
        <v>4</v>
      </c>
      <c r="G61" s="261">
        <f t="shared" si="4"/>
        <v>4</v>
      </c>
      <c r="H61" s="159">
        <f t="shared" si="4"/>
        <v>4</v>
      </c>
      <c r="I61" s="159">
        <f t="shared" si="4"/>
        <v>4</v>
      </c>
      <c r="J61" s="144"/>
      <c r="K61" s="144"/>
      <c r="L61" s="144"/>
      <c r="M61" s="144"/>
      <c r="N61" s="144"/>
    </row>
    <row r="62" spans="1:14" s="145" customFormat="1" ht="36" x14ac:dyDescent="0.25">
      <c r="A62" s="138" t="s">
        <v>177</v>
      </c>
      <c r="B62" s="150" t="s">
        <v>25</v>
      </c>
      <c r="C62" s="132">
        <v>3</v>
      </c>
      <c r="D62" s="132">
        <v>3</v>
      </c>
      <c r="E62" s="132">
        <v>4</v>
      </c>
      <c r="F62" s="132">
        <v>4</v>
      </c>
      <c r="G62" s="262">
        <v>4</v>
      </c>
      <c r="H62" s="132">
        <v>4</v>
      </c>
      <c r="I62" s="163">
        <v>4</v>
      </c>
      <c r="J62" s="144"/>
      <c r="K62" s="144"/>
      <c r="L62" s="144"/>
      <c r="M62" s="144"/>
      <c r="N62" s="144"/>
    </row>
    <row r="63" spans="1:14" s="145" customFormat="1" ht="18" x14ac:dyDescent="0.25">
      <c r="A63" s="138" t="s">
        <v>178</v>
      </c>
      <c r="B63" s="150" t="s">
        <v>25</v>
      </c>
      <c r="C63" s="132">
        <v>0</v>
      </c>
      <c r="D63" s="132">
        <v>0</v>
      </c>
      <c r="E63" s="132">
        <v>0</v>
      </c>
      <c r="F63" s="132">
        <v>0</v>
      </c>
      <c r="G63" s="262">
        <v>0</v>
      </c>
      <c r="H63" s="132">
        <v>0</v>
      </c>
      <c r="I63" s="163">
        <v>0</v>
      </c>
      <c r="J63" s="144"/>
      <c r="K63" s="144"/>
      <c r="L63" s="144"/>
      <c r="M63" s="144"/>
      <c r="N63" s="144"/>
    </row>
    <row r="64" spans="1:14" s="145" customFormat="1" ht="18" x14ac:dyDescent="0.25">
      <c r="A64" s="149" t="s">
        <v>179</v>
      </c>
      <c r="B64" s="150" t="s">
        <v>25</v>
      </c>
      <c r="C64" s="150">
        <v>0</v>
      </c>
      <c r="D64" s="150">
        <v>0</v>
      </c>
      <c r="E64" s="150">
        <v>0</v>
      </c>
      <c r="F64" s="150">
        <v>0</v>
      </c>
      <c r="G64" s="263">
        <v>0</v>
      </c>
      <c r="H64" s="150">
        <v>0</v>
      </c>
      <c r="I64" s="161">
        <v>0</v>
      </c>
      <c r="J64" s="144"/>
      <c r="K64" s="144"/>
      <c r="L64" s="144"/>
      <c r="M64" s="144"/>
      <c r="N64" s="144"/>
    </row>
    <row r="65" spans="1:14" s="145" customFormat="1" ht="20.25" customHeight="1" x14ac:dyDescent="0.25">
      <c r="A65" s="149" t="s">
        <v>42</v>
      </c>
      <c r="B65" s="150" t="s">
        <v>25</v>
      </c>
      <c r="C65" s="150">
        <v>0</v>
      </c>
      <c r="D65" s="150">
        <v>0</v>
      </c>
      <c r="E65" s="150">
        <v>0</v>
      </c>
      <c r="F65" s="150">
        <v>0</v>
      </c>
      <c r="G65" s="263">
        <v>0</v>
      </c>
      <c r="H65" s="150">
        <v>0</v>
      </c>
      <c r="I65" s="161">
        <v>0</v>
      </c>
      <c r="J65" s="144"/>
      <c r="K65" s="144"/>
      <c r="L65" s="144"/>
      <c r="M65" s="144"/>
      <c r="N65" s="144"/>
    </row>
    <row r="66" spans="1:14" s="145" customFormat="1" ht="18" x14ac:dyDescent="0.25">
      <c r="A66" s="149" t="s">
        <v>43</v>
      </c>
      <c r="B66" s="150" t="s">
        <v>25</v>
      </c>
      <c r="C66" s="150">
        <v>1</v>
      </c>
      <c r="D66" s="150">
        <v>1</v>
      </c>
      <c r="E66" s="150">
        <v>1</v>
      </c>
      <c r="F66" s="150">
        <v>1</v>
      </c>
      <c r="G66" s="263">
        <v>1</v>
      </c>
      <c r="H66" s="150">
        <v>1</v>
      </c>
      <c r="I66" s="161">
        <v>1</v>
      </c>
      <c r="J66" s="144"/>
      <c r="K66" s="144"/>
      <c r="L66" s="144"/>
      <c r="M66" s="144"/>
      <c r="N66" s="144"/>
    </row>
    <row r="67" spans="1:14" s="145" customFormat="1" ht="36" x14ac:dyDescent="0.25">
      <c r="A67" s="149" t="s">
        <v>180</v>
      </c>
      <c r="B67" s="150" t="s">
        <v>25</v>
      </c>
      <c r="C67" s="150">
        <v>1</v>
      </c>
      <c r="D67" s="150">
        <v>1</v>
      </c>
      <c r="E67" s="150">
        <v>1</v>
      </c>
      <c r="F67" s="150">
        <v>1</v>
      </c>
      <c r="G67" s="263">
        <v>1</v>
      </c>
      <c r="H67" s="150">
        <v>1</v>
      </c>
      <c r="I67" s="161">
        <v>1</v>
      </c>
      <c r="J67" s="144"/>
      <c r="K67" s="144"/>
      <c r="L67" s="144"/>
      <c r="M67" s="144"/>
      <c r="N67" s="144"/>
    </row>
    <row r="68" spans="1:14" s="145" customFormat="1" ht="40.5" customHeight="1" x14ac:dyDescent="0.25">
      <c r="A68" s="149" t="s">
        <v>181</v>
      </c>
      <c r="B68" s="150" t="s">
        <v>25</v>
      </c>
      <c r="C68" s="150">
        <v>0</v>
      </c>
      <c r="D68" s="150">
        <v>0</v>
      </c>
      <c r="E68" s="150">
        <v>0</v>
      </c>
      <c r="F68" s="150">
        <v>0</v>
      </c>
      <c r="G68" s="263">
        <v>0</v>
      </c>
      <c r="H68" s="150">
        <v>0</v>
      </c>
      <c r="I68" s="161">
        <v>0</v>
      </c>
      <c r="J68" s="144"/>
      <c r="K68" s="144"/>
      <c r="L68" s="144"/>
      <c r="M68" s="144"/>
      <c r="N68" s="144"/>
    </row>
    <row r="69" spans="1:14" s="145" customFormat="1" ht="18" x14ac:dyDescent="0.25">
      <c r="A69" s="149" t="s">
        <v>18</v>
      </c>
      <c r="B69" s="150" t="s">
        <v>25</v>
      </c>
      <c r="C69" s="150">
        <v>0</v>
      </c>
      <c r="D69" s="150">
        <v>0</v>
      </c>
      <c r="E69" s="150">
        <v>0</v>
      </c>
      <c r="F69" s="150">
        <v>0</v>
      </c>
      <c r="G69" s="263">
        <v>0</v>
      </c>
      <c r="H69" s="150">
        <v>0</v>
      </c>
      <c r="I69" s="161">
        <v>0</v>
      </c>
      <c r="J69" s="144"/>
      <c r="K69" s="144"/>
      <c r="L69" s="144"/>
      <c r="M69" s="144"/>
      <c r="N69" s="144"/>
    </row>
    <row r="70" spans="1:14" s="145" customFormat="1" ht="36" x14ac:dyDescent="0.25">
      <c r="A70" s="149" t="s">
        <v>182</v>
      </c>
      <c r="B70" s="150" t="s">
        <v>25</v>
      </c>
      <c r="C70" s="150">
        <v>1</v>
      </c>
      <c r="D70" s="150">
        <v>4</v>
      </c>
      <c r="E70" s="150">
        <v>4</v>
      </c>
      <c r="F70" s="150">
        <v>4</v>
      </c>
      <c r="G70" s="263">
        <v>4</v>
      </c>
      <c r="H70" s="150">
        <v>4</v>
      </c>
      <c r="I70" s="161">
        <v>4</v>
      </c>
      <c r="J70" s="144"/>
      <c r="K70" s="144"/>
      <c r="L70" s="144"/>
      <c r="M70" s="144"/>
      <c r="N70" s="144"/>
    </row>
    <row r="71" spans="1:14" s="145" customFormat="1" ht="18" x14ac:dyDescent="0.25">
      <c r="A71" s="149" t="s">
        <v>235</v>
      </c>
      <c r="B71" s="150" t="s">
        <v>25</v>
      </c>
      <c r="C71" s="150">
        <v>0</v>
      </c>
      <c r="D71" s="150">
        <v>0</v>
      </c>
      <c r="E71" s="150">
        <v>0</v>
      </c>
      <c r="F71" s="150">
        <v>0</v>
      </c>
      <c r="G71" s="263">
        <v>0</v>
      </c>
      <c r="H71" s="150">
        <v>0</v>
      </c>
      <c r="I71" s="161">
        <v>0</v>
      </c>
      <c r="J71" s="144"/>
      <c r="K71" s="144"/>
      <c r="L71" s="144"/>
      <c r="M71" s="144"/>
      <c r="N71" s="144"/>
    </row>
    <row r="72" spans="1:14" s="145" customFormat="1" ht="18" x14ac:dyDescent="0.25">
      <c r="A72" s="149" t="s">
        <v>236</v>
      </c>
      <c r="B72" s="150" t="s">
        <v>25</v>
      </c>
      <c r="C72" s="150">
        <v>0</v>
      </c>
      <c r="D72" s="150">
        <v>0</v>
      </c>
      <c r="E72" s="150">
        <v>0</v>
      </c>
      <c r="F72" s="150">
        <v>0</v>
      </c>
      <c r="G72" s="263">
        <v>0</v>
      </c>
      <c r="H72" s="150">
        <v>0</v>
      </c>
      <c r="I72" s="161">
        <v>0</v>
      </c>
      <c r="J72" s="144"/>
      <c r="K72" s="144"/>
      <c r="L72" s="144"/>
      <c r="M72" s="144"/>
      <c r="N72" s="144"/>
    </row>
    <row r="73" spans="1:14" s="145" customFormat="1" ht="18" x14ac:dyDescent="0.25">
      <c r="A73" s="149" t="s">
        <v>48</v>
      </c>
      <c r="B73" s="150" t="s">
        <v>25</v>
      </c>
      <c r="C73" s="150">
        <v>0</v>
      </c>
      <c r="D73" s="150">
        <v>0</v>
      </c>
      <c r="E73" s="150">
        <v>0</v>
      </c>
      <c r="F73" s="150">
        <v>0</v>
      </c>
      <c r="G73" s="263">
        <v>0</v>
      </c>
      <c r="H73" s="150">
        <v>0</v>
      </c>
      <c r="I73" s="161">
        <v>0</v>
      </c>
      <c r="J73" s="144"/>
      <c r="K73" s="144"/>
      <c r="L73" s="144"/>
      <c r="M73" s="144"/>
      <c r="N73" s="144"/>
    </row>
    <row r="74" spans="1:14" s="134" customFormat="1" ht="36" x14ac:dyDescent="0.25">
      <c r="A74" s="149" t="s">
        <v>344</v>
      </c>
      <c r="B74" s="150" t="s">
        <v>15</v>
      </c>
      <c r="C74" s="162">
        <f>C27/C12*100</f>
        <v>11.65911210747656</v>
      </c>
      <c r="D74" s="162">
        <f t="shared" ref="D74:I74" si="5">D27/D12*100</f>
        <v>18.715665845804129</v>
      </c>
      <c r="E74" s="162">
        <f t="shared" si="5"/>
        <v>18.670953261957479</v>
      </c>
      <c r="F74" s="162">
        <f t="shared" si="5"/>
        <v>18.524821457142444</v>
      </c>
      <c r="G74" s="264">
        <f t="shared" si="5"/>
        <v>18.678139154408978</v>
      </c>
      <c r="H74" s="162">
        <f t="shared" si="5"/>
        <v>18.385219425261752</v>
      </c>
      <c r="I74" s="162">
        <f t="shared" si="5"/>
        <v>18.214000532339629</v>
      </c>
      <c r="J74" s="129"/>
      <c r="K74" s="129"/>
      <c r="L74" s="129"/>
      <c r="M74" s="129"/>
      <c r="N74" s="129"/>
    </row>
    <row r="75" spans="1:14" s="145" customFormat="1" ht="20.399999999999999" customHeight="1" x14ac:dyDescent="0.25">
      <c r="A75" s="146" t="s">
        <v>66</v>
      </c>
      <c r="B75" s="147" t="s">
        <v>25</v>
      </c>
      <c r="C75" s="147">
        <v>11</v>
      </c>
      <c r="D75" s="147">
        <v>10</v>
      </c>
      <c r="E75" s="147">
        <v>10</v>
      </c>
      <c r="F75" s="147">
        <v>10</v>
      </c>
      <c r="G75" s="265">
        <v>10</v>
      </c>
      <c r="H75" s="147">
        <v>10</v>
      </c>
      <c r="I75" s="164">
        <v>10</v>
      </c>
      <c r="J75" s="157"/>
      <c r="K75" s="157"/>
      <c r="L75" s="144"/>
      <c r="M75" s="144"/>
      <c r="N75" s="144"/>
    </row>
    <row r="76" spans="1:14" s="145" customFormat="1" ht="27.6" customHeight="1" x14ac:dyDescent="0.25">
      <c r="A76" s="149" t="s">
        <v>336</v>
      </c>
      <c r="B76" s="150" t="s">
        <v>15</v>
      </c>
      <c r="C76" s="150">
        <v>4</v>
      </c>
      <c r="D76" s="150">
        <v>4.8</v>
      </c>
      <c r="E76" s="150">
        <v>4.8</v>
      </c>
      <c r="F76" s="150">
        <v>4.7</v>
      </c>
      <c r="G76" s="264">
        <v>4.7</v>
      </c>
      <c r="H76" s="150">
        <v>4.7</v>
      </c>
      <c r="I76" s="162">
        <v>4.5999999999999996</v>
      </c>
      <c r="J76" s="144"/>
      <c r="K76" s="144"/>
      <c r="L76" s="144"/>
      <c r="M76" s="144"/>
      <c r="N76" s="144"/>
    </row>
    <row r="77" spans="1:14" s="145" customFormat="1" ht="18" x14ac:dyDescent="0.25">
      <c r="A77" s="149" t="s">
        <v>319</v>
      </c>
      <c r="B77" s="150" t="s">
        <v>25</v>
      </c>
      <c r="C77" s="161">
        <v>162</v>
      </c>
      <c r="D77" s="161">
        <v>152</v>
      </c>
      <c r="E77" s="161">
        <v>153</v>
      </c>
      <c r="F77" s="161">
        <v>153</v>
      </c>
      <c r="G77" s="263">
        <v>153</v>
      </c>
      <c r="H77" s="161">
        <v>153</v>
      </c>
      <c r="I77" s="161">
        <v>153</v>
      </c>
      <c r="J77" s="144"/>
      <c r="K77" s="144"/>
      <c r="L77" s="144"/>
      <c r="M77" s="144"/>
      <c r="N77" s="144"/>
    </row>
    <row r="78" spans="1:14" s="134" customFormat="1" ht="36" x14ac:dyDescent="0.25">
      <c r="A78" s="146" t="s">
        <v>5</v>
      </c>
      <c r="B78" s="147" t="s">
        <v>13</v>
      </c>
      <c r="C78" s="147">
        <v>1602.1</v>
      </c>
      <c r="D78" s="147">
        <v>2416.9</v>
      </c>
      <c r="E78" s="147">
        <v>1697.6</v>
      </c>
      <c r="F78" s="147">
        <v>1787.6</v>
      </c>
      <c r="G78" s="252">
        <v>1791</v>
      </c>
      <c r="H78" s="147">
        <v>1791</v>
      </c>
      <c r="I78" s="148">
        <v>1791</v>
      </c>
      <c r="J78" s="129"/>
      <c r="K78" s="129"/>
      <c r="L78" s="140"/>
      <c r="M78" s="129"/>
      <c r="N78" s="129"/>
    </row>
    <row r="79" spans="1:14" ht="17.399999999999999" x14ac:dyDescent="0.25">
      <c r="A79" s="301" t="s">
        <v>116</v>
      </c>
      <c r="B79" s="301"/>
      <c r="C79" s="301"/>
      <c r="D79" s="301"/>
      <c r="E79" s="301"/>
      <c r="F79" s="301"/>
      <c r="G79" s="301"/>
      <c r="H79" s="301"/>
      <c r="I79" s="301"/>
    </row>
    <row r="80" spans="1:14" s="134" customFormat="1" ht="18" x14ac:dyDescent="0.25">
      <c r="A80" s="146" t="s">
        <v>117</v>
      </c>
      <c r="B80" s="147" t="s">
        <v>27</v>
      </c>
      <c r="C80" s="165">
        <v>23.774999999999999</v>
      </c>
      <c r="D80" s="165">
        <v>23.222000000000001</v>
      </c>
      <c r="E80" s="165">
        <v>23.222000000000001</v>
      </c>
      <c r="F80" s="165">
        <v>23.222000000000001</v>
      </c>
      <c r="G80" s="266">
        <v>23.222000000000001</v>
      </c>
      <c r="H80" s="165">
        <v>23.222000000000001</v>
      </c>
      <c r="I80" s="165">
        <v>23.222000000000001</v>
      </c>
      <c r="J80" s="129"/>
      <c r="K80" s="129"/>
      <c r="L80" s="129"/>
      <c r="M80" s="129"/>
      <c r="N80" s="129"/>
    </row>
    <row r="81" spans="1:14" s="145" customFormat="1" ht="36" x14ac:dyDescent="0.25">
      <c r="A81" s="146" t="s">
        <v>67</v>
      </c>
      <c r="B81" s="147" t="s">
        <v>27</v>
      </c>
      <c r="C81" s="165">
        <f>SUM(C87:C99)+C83</f>
        <v>4.0804999999999998</v>
      </c>
      <c r="D81" s="165">
        <f t="shared" ref="D81:I81" si="6">SUM(D87:D99)+D83</f>
        <v>4.0778999999999996</v>
      </c>
      <c r="E81" s="165">
        <f t="shared" si="6"/>
        <v>4.0888999999999998</v>
      </c>
      <c r="F81" s="165">
        <f t="shared" si="6"/>
        <v>4.0918000000000001</v>
      </c>
      <c r="G81" s="165">
        <f t="shared" si="6"/>
        <v>4.0914000000000001</v>
      </c>
      <c r="H81" s="165">
        <f t="shared" si="6"/>
        <v>4.1420000000000003</v>
      </c>
      <c r="I81" s="165">
        <f t="shared" si="6"/>
        <v>4.1462000000000003</v>
      </c>
      <c r="J81" s="155"/>
      <c r="K81" s="144"/>
      <c r="L81" s="144"/>
      <c r="M81" s="144"/>
      <c r="N81" s="144"/>
    </row>
    <row r="82" spans="1:14" s="134" customFormat="1" ht="18" x14ac:dyDescent="0.25">
      <c r="A82" s="146" t="s">
        <v>28</v>
      </c>
      <c r="B82" s="132"/>
      <c r="C82" s="166"/>
      <c r="D82" s="166"/>
      <c r="E82" s="166"/>
      <c r="F82" s="166"/>
      <c r="G82" s="267"/>
      <c r="H82" s="166"/>
      <c r="I82" s="166"/>
      <c r="J82" s="129"/>
      <c r="K82" s="129"/>
      <c r="L82" s="129"/>
      <c r="M82" s="129"/>
      <c r="N82" s="129"/>
    </row>
    <row r="83" spans="1:14" s="134" customFormat="1" ht="36" x14ac:dyDescent="0.25">
      <c r="A83" s="138" t="s">
        <v>176</v>
      </c>
      <c r="B83" s="132" t="s">
        <v>27</v>
      </c>
      <c r="C83" s="166">
        <f>SUM(C84:C86)</f>
        <v>0.159</v>
      </c>
      <c r="D83" s="166">
        <f t="shared" ref="D83:I83" si="7">SUM(D84:D86)</f>
        <v>0.14500000000000002</v>
      </c>
      <c r="E83" s="166">
        <f t="shared" si="7"/>
        <v>0.155</v>
      </c>
      <c r="F83" s="166">
        <f t="shared" si="7"/>
        <v>0.159</v>
      </c>
      <c r="G83" s="267">
        <f t="shared" si="7"/>
        <v>0.159</v>
      </c>
      <c r="H83" s="166">
        <f t="shared" si="7"/>
        <v>0.159</v>
      </c>
      <c r="I83" s="166">
        <f t="shared" si="7"/>
        <v>0.159</v>
      </c>
      <c r="J83" s="129"/>
      <c r="K83" s="129"/>
      <c r="L83" s="129"/>
      <c r="M83" s="129"/>
      <c r="N83" s="129"/>
    </row>
    <row r="84" spans="1:14" s="134" customFormat="1" ht="36" x14ac:dyDescent="0.25">
      <c r="A84" s="138" t="s">
        <v>177</v>
      </c>
      <c r="B84" s="132" t="s">
        <v>27</v>
      </c>
      <c r="C84" s="166">
        <v>0.152</v>
      </c>
      <c r="D84" s="166">
        <v>0.13800000000000001</v>
      </c>
      <c r="E84" s="166">
        <v>0.14799999999999999</v>
      </c>
      <c r="F84" s="166">
        <v>0.152</v>
      </c>
      <c r="G84" s="267">
        <v>0.152</v>
      </c>
      <c r="H84" s="166">
        <v>0.152</v>
      </c>
      <c r="I84" s="166">
        <v>0.152</v>
      </c>
      <c r="J84" s="129"/>
      <c r="K84" s="129"/>
      <c r="L84" s="129"/>
      <c r="M84" s="129"/>
      <c r="N84" s="129"/>
    </row>
    <row r="85" spans="1:14" s="134" customFormat="1" ht="18" x14ac:dyDescent="0.25">
      <c r="A85" s="138" t="s">
        <v>178</v>
      </c>
      <c r="B85" s="132" t="s">
        <v>27</v>
      </c>
      <c r="C85" s="166">
        <v>7.0000000000000001E-3</v>
      </c>
      <c r="D85" s="166">
        <v>7.0000000000000001E-3</v>
      </c>
      <c r="E85" s="166">
        <v>7.0000000000000001E-3</v>
      </c>
      <c r="F85" s="166">
        <v>7.0000000000000001E-3</v>
      </c>
      <c r="G85" s="267">
        <v>7.0000000000000001E-3</v>
      </c>
      <c r="H85" s="166">
        <v>7.0000000000000001E-3</v>
      </c>
      <c r="I85" s="166">
        <v>7.0000000000000001E-3</v>
      </c>
      <c r="J85" s="129"/>
      <c r="K85" s="129"/>
      <c r="L85" s="129"/>
      <c r="M85" s="129"/>
      <c r="N85" s="129"/>
    </row>
    <row r="86" spans="1:14" s="134" customFormat="1" ht="18" x14ac:dyDescent="0.25">
      <c r="A86" s="138" t="s">
        <v>179</v>
      </c>
      <c r="B86" s="132" t="s">
        <v>27</v>
      </c>
      <c r="C86" s="166">
        <v>0</v>
      </c>
      <c r="D86" s="166">
        <v>0</v>
      </c>
      <c r="E86" s="166">
        <v>0</v>
      </c>
      <c r="F86" s="166">
        <v>0</v>
      </c>
      <c r="G86" s="267">
        <v>0</v>
      </c>
      <c r="H86" s="166">
        <v>0</v>
      </c>
      <c r="I86" s="166">
        <v>0</v>
      </c>
      <c r="J86" s="129"/>
      <c r="K86" s="129"/>
      <c r="L86" s="129"/>
      <c r="M86" s="129"/>
      <c r="N86" s="129"/>
    </row>
    <row r="87" spans="1:14" s="134" customFormat="1" ht="18" x14ac:dyDescent="0.25">
      <c r="A87" s="138" t="s">
        <v>42</v>
      </c>
      <c r="B87" s="132" t="s">
        <v>27</v>
      </c>
      <c r="C87" s="166">
        <v>1.9259999999999999</v>
      </c>
      <c r="D87" s="166">
        <v>1.8120000000000001</v>
      </c>
      <c r="E87" s="166">
        <v>1.7961</v>
      </c>
      <c r="F87" s="166">
        <v>1.7961</v>
      </c>
      <c r="G87" s="267">
        <v>1.796</v>
      </c>
      <c r="H87" s="166">
        <v>1.8401000000000001</v>
      </c>
      <c r="I87" s="166">
        <v>1.8401000000000001</v>
      </c>
      <c r="J87" s="129"/>
      <c r="K87" s="129"/>
      <c r="L87" s="129"/>
      <c r="M87" s="129"/>
      <c r="N87" s="129"/>
    </row>
    <row r="88" spans="1:14" s="134" customFormat="1" ht="18" x14ac:dyDescent="0.25">
      <c r="A88" s="138" t="s">
        <v>43</v>
      </c>
      <c r="B88" s="132" t="s">
        <v>27</v>
      </c>
      <c r="C88" s="166">
        <v>2.4E-2</v>
      </c>
      <c r="D88" s="166">
        <v>2.7E-2</v>
      </c>
      <c r="E88" s="166">
        <v>3.5999999999999997E-2</v>
      </c>
      <c r="F88" s="166">
        <v>3.5999999999999997E-2</v>
      </c>
      <c r="G88" s="267">
        <v>3.5999999999999997E-2</v>
      </c>
      <c r="H88" s="166">
        <v>3.5999999999999997E-2</v>
      </c>
      <c r="I88" s="166">
        <v>3.5999999999999997E-2</v>
      </c>
      <c r="J88" s="129"/>
      <c r="K88" s="129"/>
      <c r="L88" s="129"/>
      <c r="M88" s="129"/>
      <c r="N88" s="129"/>
    </row>
    <row r="89" spans="1:14" s="134" customFormat="1" ht="36" x14ac:dyDescent="0.25">
      <c r="A89" s="138" t="s">
        <v>180</v>
      </c>
      <c r="B89" s="132" t="s">
        <v>27</v>
      </c>
      <c r="C89" s="166">
        <v>0.21010000000000001</v>
      </c>
      <c r="D89" s="166">
        <v>0.22570000000000001</v>
      </c>
      <c r="E89" s="166">
        <v>0.2261</v>
      </c>
      <c r="F89" s="166">
        <v>0.2261</v>
      </c>
      <c r="G89" s="267">
        <v>0.2261</v>
      </c>
      <c r="H89" s="166">
        <v>0.2261</v>
      </c>
      <c r="I89" s="166">
        <v>0.2261</v>
      </c>
      <c r="J89" s="129"/>
      <c r="K89" s="129"/>
      <c r="L89" s="129"/>
      <c r="M89" s="129"/>
      <c r="N89" s="129"/>
    </row>
    <row r="90" spans="1:14" s="134" customFormat="1" ht="37.5" customHeight="1" x14ac:dyDescent="0.25">
      <c r="A90" s="138" t="s">
        <v>181</v>
      </c>
      <c r="B90" s="132" t="s">
        <v>27</v>
      </c>
      <c r="C90" s="166">
        <v>0</v>
      </c>
      <c r="D90" s="166">
        <v>0</v>
      </c>
      <c r="E90" s="166">
        <v>0</v>
      </c>
      <c r="F90" s="166">
        <v>0</v>
      </c>
      <c r="G90" s="267">
        <v>0</v>
      </c>
      <c r="H90" s="166">
        <v>0</v>
      </c>
      <c r="I90" s="166">
        <v>0</v>
      </c>
      <c r="J90" s="129"/>
      <c r="K90" s="129"/>
      <c r="L90" s="129"/>
      <c r="M90" s="129"/>
      <c r="N90" s="129"/>
    </row>
    <row r="91" spans="1:14" s="134" customFormat="1" ht="18" x14ac:dyDescent="0.25">
      <c r="A91" s="138" t="s">
        <v>18</v>
      </c>
      <c r="B91" s="132" t="s">
        <v>27</v>
      </c>
      <c r="C91" s="166">
        <v>0</v>
      </c>
      <c r="D91" s="166">
        <v>0</v>
      </c>
      <c r="E91" s="166">
        <v>0</v>
      </c>
      <c r="F91" s="166">
        <v>0</v>
      </c>
      <c r="G91" s="267">
        <v>0</v>
      </c>
      <c r="H91" s="166">
        <v>0</v>
      </c>
      <c r="I91" s="166">
        <v>0</v>
      </c>
      <c r="J91" s="129"/>
      <c r="K91" s="129"/>
      <c r="L91" s="129"/>
      <c r="M91" s="129"/>
      <c r="N91" s="129"/>
    </row>
    <row r="92" spans="1:14" s="145" customFormat="1" ht="36" x14ac:dyDescent="0.25">
      <c r="A92" s="138" t="s">
        <v>182</v>
      </c>
      <c r="B92" s="132" t="s">
        <v>27</v>
      </c>
      <c r="C92" s="166">
        <v>2.5000000000000001E-2</v>
      </c>
      <c r="D92" s="166">
        <v>0.13400000000000001</v>
      </c>
      <c r="E92" s="166">
        <v>0.14000000000000001</v>
      </c>
      <c r="F92" s="166">
        <v>0.14530000000000001</v>
      </c>
      <c r="G92" s="267">
        <v>0.14499999999999999</v>
      </c>
      <c r="H92" s="166">
        <v>0.1515</v>
      </c>
      <c r="I92" s="166">
        <v>0.15570000000000001</v>
      </c>
      <c r="J92" s="144"/>
      <c r="K92" s="144"/>
      <c r="L92" s="144"/>
      <c r="M92" s="144"/>
      <c r="N92" s="144"/>
    </row>
    <row r="93" spans="1:14" s="134" customFormat="1" ht="18" x14ac:dyDescent="0.25">
      <c r="A93" s="138" t="s">
        <v>235</v>
      </c>
      <c r="B93" s="132" t="s">
        <v>27</v>
      </c>
      <c r="C93" s="166">
        <v>0</v>
      </c>
      <c r="D93" s="166">
        <v>0</v>
      </c>
      <c r="E93" s="166">
        <v>0</v>
      </c>
      <c r="F93" s="166">
        <v>0</v>
      </c>
      <c r="G93" s="267">
        <v>0</v>
      </c>
      <c r="H93" s="166">
        <v>0</v>
      </c>
      <c r="I93" s="166">
        <v>0</v>
      </c>
      <c r="J93" s="129"/>
      <c r="K93" s="129"/>
      <c r="L93" s="129"/>
      <c r="M93" s="129"/>
      <c r="N93" s="129"/>
    </row>
    <row r="94" spans="1:14" s="134" customFormat="1" ht="18" x14ac:dyDescent="0.25">
      <c r="A94" s="138" t="s">
        <v>236</v>
      </c>
      <c r="B94" s="132" t="s">
        <v>27</v>
      </c>
      <c r="C94" s="166">
        <v>0</v>
      </c>
      <c r="D94" s="166">
        <v>0</v>
      </c>
      <c r="E94" s="166">
        <v>0</v>
      </c>
      <c r="F94" s="166">
        <v>0</v>
      </c>
      <c r="G94" s="267">
        <v>0</v>
      </c>
      <c r="H94" s="166">
        <v>0</v>
      </c>
      <c r="I94" s="166">
        <v>0</v>
      </c>
      <c r="J94" s="129"/>
      <c r="K94" s="129"/>
      <c r="L94" s="129"/>
      <c r="M94" s="129"/>
      <c r="N94" s="129"/>
    </row>
    <row r="95" spans="1:14" s="134" customFormat="1" ht="36" x14ac:dyDescent="0.25">
      <c r="A95" s="138" t="s">
        <v>41</v>
      </c>
      <c r="B95" s="132" t="s">
        <v>27</v>
      </c>
      <c r="C95" s="166">
        <v>0.31269999999999998</v>
      </c>
      <c r="D95" s="166">
        <v>0.30869999999999997</v>
      </c>
      <c r="E95" s="166">
        <v>0.30909999999999999</v>
      </c>
      <c r="F95" s="166">
        <v>0.30909999999999999</v>
      </c>
      <c r="G95" s="267">
        <v>0.30909999999999999</v>
      </c>
      <c r="H95" s="166">
        <v>0.30909999999999999</v>
      </c>
      <c r="I95" s="166">
        <v>0.30909999999999999</v>
      </c>
      <c r="J95" s="129"/>
      <c r="K95" s="129"/>
      <c r="L95" s="129"/>
      <c r="M95" s="129"/>
      <c r="N95" s="129"/>
    </row>
    <row r="96" spans="1:14" s="134" customFormat="1" ht="36" x14ac:dyDescent="0.25">
      <c r="A96" s="138" t="s">
        <v>453</v>
      </c>
      <c r="B96" s="132" t="s">
        <v>27</v>
      </c>
      <c r="C96" s="166">
        <v>1.2652000000000001</v>
      </c>
      <c r="D96" s="166">
        <v>1.2598</v>
      </c>
      <c r="E96" s="166">
        <v>1.2598</v>
      </c>
      <c r="F96" s="166">
        <v>1.2534000000000001</v>
      </c>
      <c r="G96" s="267">
        <v>1.2534000000000001</v>
      </c>
      <c r="H96" s="166">
        <v>1.2534000000000001</v>
      </c>
      <c r="I96" s="166">
        <v>1.2534000000000001</v>
      </c>
      <c r="J96" s="129"/>
      <c r="K96" s="129"/>
      <c r="L96" s="129"/>
      <c r="M96" s="129"/>
      <c r="N96" s="129"/>
    </row>
    <row r="97" spans="1:14" s="134" customFormat="1" ht="18" x14ac:dyDescent="0.25">
      <c r="A97" s="138" t="s">
        <v>46</v>
      </c>
      <c r="B97" s="132" t="s">
        <v>27</v>
      </c>
      <c r="C97" s="166">
        <v>0</v>
      </c>
      <c r="D97" s="166">
        <v>0</v>
      </c>
      <c r="E97" s="166">
        <v>0</v>
      </c>
      <c r="F97" s="166">
        <v>0</v>
      </c>
      <c r="G97" s="267">
        <v>0</v>
      </c>
      <c r="H97" s="166">
        <v>0</v>
      </c>
      <c r="I97" s="166">
        <v>0</v>
      </c>
      <c r="J97" s="129"/>
      <c r="K97" s="129"/>
      <c r="L97" s="129"/>
      <c r="M97" s="129"/>
      <c r="N97" s="129"/>
    </row>
    <row r="98" spans="1:14" s="134" customFormat="1" ht="18" x14ac:dyDescent="0.25">
      <c r="A98" s="138" t="s">
        <v>402</v>
      </c>
      <c r="B98" s="132" t="s">
        <v>27</v>
      </c>
      <c r="C98" s="166">
        <v>0.1585</v>
      </c>
      <c r="D98" s="166">
        <v>0.16569999999999999</v>
      </c>
      <c r="E98" s="166">
        <v>0.1668</v>
      </c>
      <c r="F98" s="166">
        <v>0.1668</v>
      </c>
      <c r="G98" s="267">
        <v>0.1668</v>
      </c>
      <c r="H98" s="166">
        <v>0.1668</v>
      </c>
      <c r="I98" s="166">
        <v>0.1668</v>
      </c>
      <c r="J98" s="129"/>
      <c r="K98" s="129"/>
      <c r="L98" s="129"/>
      <c r="M98" s="129"/>
      <c r="N98" s="129"/>
    </row>
    <row r="99" spans="1:14" s="134" customFormat="1" ht="18" x14ac:dyDescent="0.25">
      <c r="A99" s="138" t="s">
        <v>451</v>
      </c>
      <c r="B99" s="132" t="s">
        <v>27</v>
      </c>
      <c r="C99" s="166">
        <v>0</v>
      </c>
      <c r="D99" s="166">
        <v>0</v>
      </c>
      <c r="E99" s="166">
        <v>0</v>
      </c>
      <c r="F99" s="166">
        <v>0</v>
      </c>
      <c r="G99" s="267">
        <v>0</v>
      </c>
      <c r="H99" s="166">
        <v>0</v>
      </c>
      <c r="I99" s="166">
        <v>0</v>
      </c>
      <c r="J99" s="129"/>
      <c r="K99" s="129"/>
      <c r="L99" s="129"/>
      <c r="M99" s="129"/>
      <c r="N99" s="129"/>
    </row>
    <row r="100" spans="1:14" s="134" customFormat="1" ht="54.75" customHeight="1" x14ac:dyDescent="0.25">
      <c r="A100" s="149" t="s">
        <v>53</v>
      </c>
      <c r="B100" s="150" t="s">
        <v>27</v>
      </c>
      <c r="C100" s="167">
        <f>C102+C104+C105</f>
        <v>1.853</v>
      </c>
      <c r="D100" s="167">
        <f>D102+D104+D105</f>
        <v>1.8519999999999999</v>
      </c>
      <c r="E100" s="167">
        <f t="shared" ref="E100:I100" si="8">E102+E104+E105</f>
        <v>1.8539999999999999</v>
      </c>
      <c r="F100" s="167">
        <f t="shared" si="8"/>
        <v>1.8469999999999998</v>
      </c>
      <c r="G100" s="268">
        <f t="shared" si="8"/>
        <v>1.8479999999999999</v>
      </c>
      <c r="H100" s="167">
        <f t="shared" si="8"/>
        <v>1.8469999999999998</v>
      </c>
      <c r="I100" s="167">
        <f t="shared" si="8"/>
        <v>1.8469999999999998</v>
      </c>
      <c r="J100" s="129"/>
      <c r="K100" s="129"/>
      <c r="L100" s="129"/>
      <c r="M100" s="129"/>
      <c r="N100" s="129"/>
    </row>
    <row r="101" spans="1:14" s="134" customFormat="1" ht="18" x14ac:dyDescent="0.25">
      <c r="A101" s="149" t="s">
        <v>47</v>
      </c>
      <c r="B101" s="150"/>
      <c r="C101" s="167"/>
      <c r="D101" s="167"/>
      <c r="E101" s="167"/>
      <c r="F101" s="167"/>
      <c r="G101" s="268"/>
      <c r="H101" s="167"/>
      <c r="I101" s="167"/>
      <c r="J101" s="129"/>
      <c r="K101" s="129"/>
      <c r="L101" s="129"/>
      <c r="M101" s="129"/>
      <c r="N101" s="129"/>
    </row>
    <row r="102" spans="1:14" s="134" customFormat="1" ht="44.25" customHeight="1" x14ac:dyDescent="0.25">
      <c r="A102" s="138" t="s">
        <v>422</v>
      </c>
      <c r="B102" s="132" t="s">
        <v>27</v>
      </c>
      <c r="C102" s="166">
        <v>0.27500000000000002</v>
      </c>
      <c r="D102" s="166">
        <v>0.28299999999999997</v>
      </c>
      <c r="E102" s="166">
        <v>0.28499999999999998</v>
      </c>
      <c r="F102" s="166">
        <v>0.28499999999999998</v>
      </c>
      <c r="G102" s="267">
        <v>0.28499999999999998</v>
      </c>
      <c r="H102" s="166">
        <v>0.28499999999999998</v>
      </c>
      <c r="I102" s="166">
        <v>0.28499999999999998</v>
      </c>
      <c r="J102" s="168"/>
      <c r="K102" s="129"/>
      <c r="L102" s="129"/>
      <c r="M102" s="129"/>
      <c r="N102" s="129"/>
    </row>
    <row r="103" spans="1:14" s="134" customFormat="1" ht="18" x14ac:dyDescent="0.25">
      <c r="A103" s="138" t="s">
        <v>237</v>
      </c>
      <c r="B103" s="132" t="s">
        <v>27</v>
      </c>
      <c r="C103" s="166">
        <v>6.0000000000000001E-3</v>
      </c>
      <c r="D103" s="166">
        <v>5.0000000000000001E-3</v>
      </c>
      <c r="E103" s="166">
        <v>7.0000000000000001E-3</v>
      </c>
      <c r="F103" s="166">
        <v>7.0000000000000001E-3</v>
      </c>
      <c r="G103" s="267">
        <v>7.0000000000000001E-3</v>
      </c>
      <c r="H103" s="166">
        <v>7.0000000000000001E-3</v>
      </c>
      <c r="I103" s="166">
        <v>7.0000000000000001E-3</v>
      </c>
      <c r="J103" s="129"/>
      <c r="K103" s="129"/>
      <c r="L103" s="129"/>
      <c r="M103" s="129"/>
      <c r="N103" s="129"/>
    </row>
    <row r="104" spans="1:14" s="134" customFormat="1" ht="18" x14ac:dyDescent="0.25">
      <c r="A104" s="169" t="s">
        <v>337</v>
      </c>
      <c r="B104" s="132" t="s">
        <v>27</v>
      </c>
      <c r="C104" s="166">
        <v>1.2649999999999999</v>
      </c>
      <c r="D104" s="166">
        <v>1.26</v>
      </c>
      <c r="E104" s="166">
        <v>1.26</v>
      </c>
      <c r="F104" s="166">
        <v>1.2529999999999999</v>
      </c>
      <c r="G104" s="267">
        <v>1.2529999999999999</v>
      </c>
      <c r="H104" s="166">
        <v>1.2529999999999999</v>
      </c>
      <c r="I104" s="166">
        <v>1.2529999999999999</v>
      </c>
      <c r="J104" s="129"/>
      <c r="K104" s="129"/>
      <c r="L104" s="129"/>
      <c r="M104" s="129"/>
      <c r="N104" s="129"/>
    </row>
    <row r="105" spans="1:14" s="134" customFormat="1" ht="18" x14ac:dyDescent="0.25">
      <c r="A105" s="169" t="s">
        <v>318</v>
      </c>
      <c r="B105" s="132" t="s">
        <v>27</v>
      </c>
      <c r="C105" s="166">
        <v>0.313</v>
      </c>
      <c r="D105" s="166">
        <v>0.309</v>
      </c>
      <c r="E105" s="166">
        <v>0.309</v>
      </c>
      <c r="F105" s="166">
        <v>0.309</v>
      </c>
      <c r="G105" s="267">
        <v>0.31</v>
      </c>
      <c r="H105" s="166">
        <v>0.309</v>
      </c>
      <c r="I105" s="166">
        <v>0.309</v>
      </c>
      <c r="J105" s="129"/>
      <c r="K105" s="129"/>
      <c r="L105" s="129"/>
      <c r="M105" s="129"/>
      <c r="N105" s="129"/>
    </row>
    <row r="106" spans="1:14" s="134" customFormat="1" ht="54" x14ac:dyDescent="0.25">
      <c r="A106" s="149" t="s">
        <v>342</v>
      </c>
      <c r="B106" s="150" t="s">
        <v>27</v>
      </c>
      <c r="C106" s="167">
        <f>SUM(C112:C120)+C108</f>
        <v>0.222</v>
      </c>
      <c r="D106" s="167">
        <f t="shared" ref="D106:I106" si="9">SUM(D112:D120)+D108</f>
        <v>0.32700000000000001</v>
      </c>
      <c r="E106" s="167">
        <f t="shared" si="9"/>
        <v>0.35199999999999998</v>
      </c>
      <c r="F106" s="167">
        <f t="shared" si="9"/>
        <v>0.36099999999999999</v>
      </c>
      <c r="G106" s="167">
        <f t="shared" si="9"/>
        <v>0.36799999999999999</v>
      </c>
      <c r="H106" s="167">
        <f t="shared" si="9"/>
        <v>0.36799999999999999</v>
      </c>
      <c r="I106" s="167">
        <f t="shared" si="9"/>
        <v>0.372</v>
      </c>
      <c r="J106" s="129"/>
      <c r="K106" s="129"/>
      <c r="L106" s="129"/>
      <c r="M106" s="129"/>
      <c r="N106" s="129"/>
    </row>
    <row r="107" spans="1:14" s="134" customFormat="1" ht="18" x14ac:dyDescent="0.25">
      <c r="A107" s="149" t="s">
        <v>28</v>
      </c>
      <c r="B107" s="132"/>
      <c r="C107" s="170"/>
      <c r="D107" s="170"/>
      <c r="E107" s="170"/>
      <c r="F107" s="170"/>
      <c r="G107" s="269"/>
      <c r="H107" s="170"/>
      <c r="I107" s="170"/>
      <c r="J107" s="129"/>
      <c r="K107" s="129"/>
      <c r="L107" s="129"/>
      <c r="M107" s="129"/>
      <c r="N107" s="129"/>
    </row>
    <row r="108" spans="1:14" s="134" customFormat="1" ht="36" x14ac:dyDescent="0.25">
      <c r="A108" s="138" t="s">
        <v>176</v>
      </c>
      <c r="B108" s="132" t="s">
        <v>27</v>
      </c>
      <c r="C108" s="166">
        <f t="shared" ref="C108:I108" si="10">SUM(C109:C111)</f>
        <v>0.159</v>
      </c>
      <c r="D108" s="166">
        <f t="shared" si="10"/>
        <v>0.14500000000000002</v>
      </c>
      <c r="E108" s="166">
        <f t="shared" si="10"/>
        <v>0.155</v>
      </c>
      <c r="F108" s="166">
        <f t="shared" si="10"/>
        <v>0.159</v>
      </c>
      <c r="G108" s="267">
        <f t="shared" si="10"/>
        <v>0.159</v>
      </c>
      <c r="H108" s="166">
        <f t="shared" si="10"/>
        <v>0.159</v>
      </c>
      <c r="I108" s="166">
        <f t="shared" si="10"/>
        <v>0.159</v>
      </c>
      <c r="J108" s="129"/>
      <c r="K108" s="129"/>
      <c r="L108" s="129"/>
      <c r="M108" s="129"/>
      <c r="N108" s="129"/>
    </row>
    <row r="109" spans="1:14" s="134" customFormat="1" ht="36" x14ac:dyDescent="0.25">
      <c r="A109" s="138" t="s">
        <v>177</v>
      </c>
      <c r="B109" s="132" t="s">
        <v>26</v>
      </c>
      <c r="C109" s="170">
        <v>0.152</v>
      </c>
      <c r="D109" s="170">
        <v>0.13800000000000001</v>
      </c>
      <c r="E109" s="170">
        <v>0.14799999999999999</v>
      </c>
      <c r="F109" s="170">
        <v>0.152</v>
      </c>
      <c r="G109" s="269">
        <v>0.152</v>
      </c>
      <c r="H109" s="170">
        <v>0.152</v>
      </c>
      <c r="I109" s="170">
        <v>0.152</v>
      </c>
      <c r="J109" s="129"/>
      <c r="K109" s="129"/>
      <c r="L109" s="129"/>
      <c r="M109" s="129"/>
      <c r="N109" s="129"/>
    </row>
    <row r="110" spans="1:14" s="134" customFormat="1" ht="18" x14ac:dyDescent="0.25">
      <c r="A110" s="138" t="s">
        <v>178</v>
      </c>
      <c r="B110" s="132" t="s">
        <v>27</v>
      </c>
      <c r="C110" s="170">
        <v>7.0000000000000001E-3</v>
      </c>
      <c r="D110" s="170">
        <v>7.0000000000000001E-3</v>
      </c>
      <c r="E110" s="170">
        <v>7.0000000000000001E-3</v>
      </c>
      <c r="F110" s="170">
        <v>7.0000000000000001E-3</v>
      </c>
      <c r="G110" s="269">
        <v>7.0000000000000001E-3</v>
      </c>
      <c r="H110" s="170">
        <v>7.0000000000000001E-3</v>
      </c>
      <c r="I110" s="170">
        <v>7.0000000000000001E-3</v>
      </c>
      <c r="J110" s="129"/>
      <c r="K110" s="129"/>
      <c r="L110" s="129"/>
      <c r="M110" s="129"/>
      <c r="N110" s="129"/>
    </row>
    <row r="111" spans="1:14" s="145" customFormat="1" ht="18" x14ac:dyDescent="0.25">
      <c r="A111" s="138" t="s">
        <v>179</v>
      </c>
      <c r="B111" s="132" t="s">
        <v>27</v>
      </c>
      <c r="C111" s="170">
        <v>0</v>
      </c>
      <c r="D111" s="170">
        <v>0</v>
      </c>
      <c r="E111" s="170">
        <v>0</v>
      </c>
      <c r="F111" s="170">
        <v>0</v>
      </c>
      <c r="G111" s="269">
        <v>0</v>
      </c>
      <c r="H111" s="170">
        <v>0</v>
      </c>
      <c r="I111" s="170">
        <v>0</v>
      </c>
      <c r="J111" s="144"/>
      <c r="K111" s="144"/>
      <c r="L111" s="144"/>
      <c r="M111" s="144"/>
      <c r="N111" s="144"/>
    </row>
    <row r="112" spans="1:14" s="145" customFormat="1" ht="24" customHeight="1" x14ac:dyDescent="0.25">
      <c r="A112" s="138" t="s">
        <v>42</v>
      </c>
      <c r="B112" s="132" t="s">
        <v>27</v>
      </c>
      <c r="C112" s="170">
        <v>4.0000000000000001E-3</v>
      </c>
      <c r="D112" s="170">
        <v>3.0000000000000001E-3</v>
      </c>
      <c r="E112" s="170">
        <v>3.0000000000000001E-3</v>
      </c>
      <c r="F112" s="170">
        <v>3.0000000000000001E-3</v>
      </c>
      <c r="G112" s="269">
        <v>3.0000000000000001E-3</v>
      </c>
      <c r="H112" s="170">
        <v>3.0000000000000001E-3</v>
      </c>
      <c r="I112" s="170">
        <v>3.0000000000000001E-3</v>
      </c>
      <c r="J112" s="144"/>
      <c r="K112" s="144"/>
      <c r="L112" s="144"/>
      <c r="M112" s="144"/>
      <c r="N112" s="144"/>
    </row>
    <row r="113" spans="1:14" s="145" customFormat="1" ht="18" x14ac:dyDescent="0.25">
      <c r="A113" s="138" t="s">
        <v>43</v>
      </c>
      <c r="B113" s="132" t="s">
        <v>26</v>
      </c>
      <c r="C113" s="170">
        <v>2.4E-2</v>
      </c>
      <c r="D113" s="170">
        <v>2.7E-2</v>
      </c>
      <c r="E113" s="170">
        <v>3.5999999999999997E-2</v>
      </c>
      <c r="F113" s="170">
        <v>3.5999999999999997E-2</v>
      </c>
      <c r="G113" s="269">
        <v>3.5999999999999997E-2</v>
      </c>
      <c r="H113" s="170">
        <v>3.5999999999999997E-2</v>
      </c>
      <c r="I113" s="170">
        <v>3.5999999999999997E-2</v>
      </c>
      <c r="J113" s="144"/>
      <c r="K113" s="144"/>
      <c r="L113" s="144"/>
      <c r="M113" s="144"/>
      <c r="N113" s="144"/>
    </row>
    <row r="114" spans="1:14" s="145" customFormat="1" ht="36" x14ac:dyDescent="0.25">
      <c r="A114" s="138" t="s">
        <v>180</v>
      </c>
      <c r="B114" s="132" t="s">
        <v>26</v>
      </c>
      <c r="C114" s="170">
        <v>0.01</v>
      </c>
      <c r="D114" s="170">
        <v>1.7999999999999999E-2</v>
      </c>
      <c r="E114" s="170">
        <v>1.7999999999999999E-2</v>
      </c>
      <c r="F114" s="170">
        <v>1.7999999999999999E-2</v>
      </c>
      <c r="G114" s="269">
        <v>1.7999999999999999E-2</v>
      </c>
      <c r="H114" s="170">
        <v>1.7999999999999999E-2</v>
      </c>
      <c r="I114" s="170">
        <v>1.7999999999999999E-2</v>
      </c>
      <c r="J114" s="144"/>
      <c r="K114" s="144"/>
      <c r="L114" s="144"/>
      <c r="M114" s="144"/>
      <c r="N114" s="144"/>
    </row>
    <row r="115" spans="1:14" s="145" customFormat="1" ht="40.5" customHeight="1" x14ac:dyDescent="0.25">
      <c r="A115" s="138" t="s">
        <v>181</v>
      </c>
      <c r="B115" s="132" t="s">
        <v>26</v>
      </c>
      <c r="C115" s="170">
        <v>0</v>
      </c>
      <c r="D115" s="170">
        <v>0</v>
      </c>
      <c r="E115" s="170">
        <v>0</v>
      </c>
      <c r="F115" s="170">
        <v>0</v>
      </c>
      <c r="G115" s="269">
        <v>0</v>
      </c>
      <c r="H115" s="170">
        <v>0</v>
      </c>
      <c r="I115" s="170">
        <v>0</v>
      </c>
      <c r="J115" s="144"/>
      <c r="K115" s="144"/>
      <c r="L115" s="144"/>
      <c r="M115" s="144"/>
      <c r="N115" s="144"/>
    </row>
    <row r="116" spans="1:14" s="145" customFormat="1" ht="18" x14ac:dyDescent="0.25">
      <c r="A116" s="138" t="s">
        <v>18</v>
      </c>
      <c r="B116" s="132" t="s">
        <v>26</v>
      </c>
      <c r="C116" s="170">
        <v>0</v>
      </c>
      <c r="D116" s="170">
        <v>0</v>
      </c>
      <c r="E116" s="170">
        <v>0</v>
      </c>
      <c r="F116" s="170">
        <v>0</v>
      </c>
      <c r="G116" s="269">
        <v>0</v>
      </c>
      <c r="H116" s="170">
        <v>0</v>
      </c>
      <c r="I116" s="170">
        <v>0</v>
      </c>
      <c r="J116" s="144"/>
      <c r="K116" s="144"/>
      <c r="L116" s="144"/>
      <c r="M116" s="144"/>
      <c r="N116" s="144"/>
    </row>
    <row r="117" spans="1:14" s="145" customFormat="1" ht="36" x14ac:dyDescent="0.25">
      <c r="A117" s="138" t="s">
        <v>182</v>
      </c>
      <c r="B117" s="132" t="s">
        <v>26</v>
      </c>
      <c r="C117" s="170">
        <v>2.5000000000000001E-2</v>
      </c>
      <c r="D117" s="170">
        <v>0.13400000000000001</v>
      </c>
      <c r="E117" s="170">
        <v>0.14000000000000001</v>
      </c>
      <c r="F117" s="170">
        <v>0.14499999999999999</v>
      </c>
      <c r="G117" s="269">
        <v>0.152</v>
      </c>
      <c r="H117" s="170">
        <v>0.152</v>
      </c>
      <c r="I117" s="170">
        <v>0.156</v>
      </c>
      <c r="J117" s="144"/>
      <c r="K117" s="144"/>
      <c r="L117" s="144"/>
      <c r="M117" s="144"/>
      <c r="N117" s="144"/>
    </row>
    <row r="118" spans="1:14" s="145" customFormat="1" ht="18" x14ac:dyDescent="0.25">
      <c r="A118" s="138" t="s">
        <v>235</v>
      </c>
      <c r="B118" s="132" t="s">
        <v>26</v>
      </c>
      <c r="C118" s="170">
        <v>0</v>
      </c>
      <c r="D118" s="170">
        <v>0</v>
      </c>
      <c r="E118" s="170">
        <v>0</v>
      </c>
      <c r="F118" s="170">
        <v>0</v>
      </c>
      <c r="G118" s="269">
        <v>0</v>
      </c>
      <c r="H118" s="170">
        <v>0</v>
      </c>
      <c r="I118" s="170">
        <v>0</v>
      </c>
      <c r="J118" s="144"/>
      <c r="K118" s="144"/>
      <c r="L118" s="144"/>
      <c r="M118" s="144"/>
      <c r="N118" s="144"/>
    </row>
    <row r="119" spans="1:14" s="145" customFormat="1" ht="18" x14ac:dyDescent="0.25">
      <c r="A119" s="138" t="s">
        <v>236</v>
      </c>
      <c r="B119" s="132" t="s">
        <v>26</v>
      </c>
      <c r="C119" s="170">
        <v>0</v>
      </c>
      <c r="D119" s="170">
        <v>0</v>
      </c>
      <c r="E119" s="170">
        <v>0</v>
      </c>
      <c r="F119" s="170">
        <v>0</v>
      </c>
      <c r="G119" s="269">
        <v>0</v>
      </c>
      <c r="H119" s="170">
        <v>0</v>
      </c>
      <c r="I119" s="170">
        <v>0</v>
      </c>
      <c r="J119" s="144"/>
      <c r="K119" s="144"/>
      <c r="L119" s="144"/>
      <c r="M119" s="144"/>
      <c r="N119" s="144"/>
    </row>
    <row r="120" spans="1:14" s="145" customFormat="1" ht="18" x14ac:dyDescent="0.25">
      <c r="A120" s="138" t="s">
        <v>48</v>
      </c>
      <c r="B120" s="132" t="s">
        <v>26</v>
      </c>
      <c r="C120" s="170">
        <v>0</v>
      </c>
      <c r="D120" s="170">
        <v>0</v>
      </c>
      <c r="E120" s="170">
        <v>0</v>
      </c>
      <c r="F120" s="170">
        <v>0</v>
      </c>
      <c r="G120" s="269">
        <v>0</v>
      </c>
      <c r="H120" s="170">
        <v>0</v>
      </c>
      <c r="I120" s="170">
        <v>0</v>
      </c>
      <c r="J120" s="144"/>
      <c r="K120" s="144"/>
      <c r="L120" s="144"/>
      <c r="M120" s="144"/>
      <c r="N120" s="144"/>
    </row>
    <row r="121" spans="1:14" ht="36" x14ac:dyDescent="0.25">
      <c r="A121" s="146" t="s">
        <v>118</v>
      </c>
      <c r="B121" s="147" t="s">
        <v>15</v>
      </c>
      <c r="C121" s="171">
        <v>3.8</v>
      </c>
      <c r="D121" s="171">
        <v>2.2999999999999998</v>
      </c>
      <c r="E121" s="171">
        <v>1.6</v>
      </c>
      <c r="F121" s="171">
        <v>1.6</v>
      </c>
      <c r="G121" s="270">
        <v>1.6</v>
      </c>
      <c r="H121" s="171">
        <v>1.6</v>
      </c>
      <c r="I121" s="171">
        <v>1.6</v>
      </c>
    </row>
    <row r="122" spans="1:14" s="134" customFormat="1" ht="41.25" customHeight="1" x14ac:dyDescent="0.25">
      <c r="A122" s="146" t="s">
        <v>68</v>
      </c>
      <c r="B122" s="147" t="s">
        <v>16</v>
      </c>
      <c r="C122" s="156">
        <f>C148/C81/12*1000</f>
        <v>39901.155904096719</v>
      </c>
      <c r="D122" s="156">
        <f t="shared" ref="D122:I122" si="11">D148/D81/12*1000</f>
        <v>44992.520660143702</v>
      </c>
      <c r="E122" s="156">
        <f t="shared" si="11"/>
        <v>49693.479093806818</v>
      </c>
      <c r="F122" s="156">
        <f t="shared" si="11"/>
        <v>50519.73866432051</v>
      </c>
      <c r="G122" s="259">
        <f t="shared" si="11"/>
        <v>46638.477456779263</v>
      </c>
      <c r="H122" s="156">
        <f t="shared" si="11"/>
        <v>52108.482214711083</v>
      </c>
      <c r="I122" s="156">
        <f t="shared" si="11"/>
        <v>54178.12293988069</v>
      </c>
      <c r="J122" s="129"/>
      <c r="K122" s="129"/>
      <c r="L122" s="129"/>
      <c r="M122" s="129"/>
      <c r="N122" s="129"/>
    </row>
    <row r="123" spans="1:14" ht="18" x14ac:dyDescent="0.25">
      <c r="A123" s="146" t="s">
        <v>28</v>
      </c>
      <c r="B123" s="132"/>
      <c r="C123" s="232"/>
      <c r="D123" s="232"/>
      <c r="E123" s="232"/>
      <c r="F123" s="232"/>
      <c r="G123" s="271"/>
      <c r="H123" s="232"/>
      <c r="I123" s="232"/>
    </row>
    <row r="124" spans="1:14" s="145" customFormat="1" ht="36" x14ac:dyDescent="0.25">
      <c r="A124" s="138" t="s">
        <v>176</v>
      </c>
      <c r="B124" s="132" t="s">
        <v>16</v>
      </c>
      <c r="C124" s="132">
        <v>19324</v>
      </c>
      <c r="D124" s="132">
        <v>22848</v>
      </c>
      <c r="E124" s="132">
        <v>23694</v>
      </c>
      <c r="F124" s="132">
        <v>24445</v>
      </c>
      <c r="G124" s="262">
        <v>23761.9</v>
      </c>
      <c r="H124" s="132">
        <v>25388</v>
      </c>
      <c r="I124" s="163">
        <v>26340</v>
      </c>
      <c r="J124" s="144"/>
      <c r="K124" s="144"/>
      <c r="L124" s="144"/>
      <c r="M124" s="144"/>
      <c r="N124" s="144"/>
    </row>
    <row r="125" spans="1:14" s="145" customFormat="1" ht="36" x14ac:dyDescent="0.25">
      <c r="A125" s="138" t="s">
        <v>177</v>
      </c>
      <c r="B125" s="132" t="s">
        <v>16</v>
      </c>
      <c r="C125" s="172">
        <v>19319</v>
      </c>
      <c r="D125" s="172">
        <v>22980</v>
      </c>
      <c r="E125" s="172">
        <v>23744</v>
      </c>
      <c r="F125" s="172">
        <v>24530</v>
      </c>
      <c r="G125" s="272">
        <v>23899.200000000001</v>
      </c>
      <c r="H125" s="172">
        <v>25532</v>
      </c>
      <c r="I125" s="172">
        <v>26487</v>
      </c>
      <c r="J125" s="144"/>
      <c r="K125" s="144"/>
      <c r="L125" s="144"/>
      <c r="M125" s="144"/>
      <c r="N125" s="144"/>
    </row>
    <row r="126" spans="1:14" s="145" customFormat="1" ht="18" x14ac:dyDescent="0.25">
      <c r="A126" s="138" t="s">
        <v>178</v>
      </c>
      <c r="B126" s="132" t="s">
        <v>16</v>
      </c>
      <c r="C126" s="132">
        <v>19452</v>
      </c>
      <c r="D126" s="132">
        <v>20238</v>
      </c>
      <c r="E126" s="132">
        <v>22619</v>
      </c>
      <c r="F126" s="132">
        <v>22619</v>
      </c>
      <c r="G126" s="262">
        <v>21047.5</v>
      </c>
      <c r="H126" s="132">
        <v>22250</v>
      </c>
      <c r="I126" s="163">
        <v>23143</v>
      </c>
      <c r="J126" s="144"/>
      <c r="K126" s="144"/>
      <c r="L126" s="144"/>
      <c r="M126" s="144"/>
      <c r="N126" s="144"/>
    </row>
    <row r="127" spans="1:14" s="145" customFormat="1" ht="18" x14ac:dyDescent="0.25">
      <c r="A127" s="138" t="s">
        <v>179</v>
      </c>
      <c r="B127" s="132" t="s">
        <v>16</v>
      </c>
      <c r="C127" s="132">
        <v>0</v>
      </c>
      <c r="D127" s="132">
        <v>0</v>
      </c>
      <c r="E127" s="132">
        <v>0</v>
      </c>
      <c r="F127" s="132">
        <v>0</v>
      </c>
      <c r="G127" s="262">
        <v>0</v>
      </c>
      <c r="H127" s="132">
        <v>0</v>
      </c>
      <c r="I127" s="163">
        <v>0</v>
      </c>
      <c r="J127" s="144"/>
      <c r="K127" s="144"/>
      <c r="L127" s="144"/>
      <c r="M127" s="144"/>
      <c r="N127" s="144"/>
    </row>
    <row r="128" spans="1:14" s="145" customFormat="1" ht="18" x14ac:dyDescent="0.25">
      <c r="A128" s="138" t="s">
        <v>42</v>
      </c>
      <c r="B128" s="132" t="s">
        <v>16</v>
      </c>
      <c r="C128" s="132">
        <v>48327</v>
      </c>
      <c r="D128" s="132">
        <v>57218</v>
      </c>
      <c r="E128" s="132">
        <v>69682</v>
      </c>
      <c r="F128" s="132">
        <v>69682</v>
      </c>
      <c r="G128" s="262">
        <v>59506.7</v>
      </c>
      <c r="H128" s="132">
        <v>71119</v>
      </c>
      <c r="I128" s="163">
        <v>73959</v>
      </c>
      <c r="J128" s="144"/>
      <c r="K128" s="144"/>
      <c r="L128" s="144"/>
      <c r="M128" s="144"/>
      <c r="N128" s="144"/>
    </row>
    <row r="129" spans="1:14" s="145" customFormat="1" ht="18" x14ac:dyDescent="0.25">
      <c r="A129" s="138" t="s">
        <v>43</v>
      </c>
      <c r="B129" s="132" t="s">
        <v>16</v>
      </c>
      <c r="C129" s="132">
        <v>13420</v>
      </c>
      <c r="D129" s="132">
        <v>22265</v>
      </c>
      <c r="E129" s="132">
        <v>19431</v>
      </c>
      <c r="F129" s="132">
        <v>22933</v>
      </c>
      <c r="G129" s="262">
        <v>23155.599999999999</v>
      </c>
      <c r="H129" s="132">
        <v>22917</v>
      </c>
      <c r="I129" s="163">
        <v>22917</v>
      </c>
      <c r="J129" s="144"/>
      <c r="K129" s="144"/>
      <c r="L129" s="144"/>
      <c r="M129" s="144"/>
      <c r="N129" s="144"/>
    </row>
    <row r="130" spans="1:14" s="145" customFormat="1" ht="36" x14ac:dyDescent="0.25">
      <c r="A130" s="138" t="s">
        <v>180</v>
      </c>
      <c r="B130" s="132" t="s">
        <v>16</v>
      </c>
      <c r="C130" s="132">
        <v>24314</v>
      </c>
      <c r="D130" s="132">
        <v>27366</v>
      </c>
      <c r="E130" s="132">
        <v>30852</v>
      </c>
      <c r="F130" s="132">
        <v>33136</v>
      </c>
      <c r="G130" s="262">
        <v>25286.6</v>
      </c>
      <c r="H130" s="132">
        <v>35366</v>
      </c>
      <c r="I130" s="163">
        <v>37705</v>
      </c>
      <c r="J130" s="144"/>
      <c r="K130" s="144"/>
      <c r="L130" s="144"/>
      <c r="M130" s="144"/>
      <c r="N130" s="144"/>
    </row>
    <row r="131" spans="1:14" s="145" customFormat="1" ht="41.25" customHeight="1" x14ac:dyDescent="0.25">
      <c r="A131" s="138" t="s">
        <v>181</v>
      </c>
      <c r="B131" s="132" t="s">
        <v>16</v>
      </c>
      <c r="C131" s="172">
        <v>0</v>
      </c>
      <c r="D131" s="172">
        <v>0</v>
      </c>
      <c r="E131" s="172">
        <v>0</v>
      </c>
      <c r="F131" s="172">
        <v>0</v>
      </c>
      <c r="G131" s="272">
        <v>0</v>
      </c>
      <c r="H131" s="172">
        <v>0</v>
      </c>
      <c r="I131" s="172">
        <v>0</v>
      </c>
      <c r="J131" s="144"/>
      <c r="K131" s="144"/>
      <c r="L131" s="144"/>
      <c r="M131" s="144"/>
      <c r="N131" s="144"/>
    </row>
    <row r="132" spans="1:14" s="145" customFormat="1" ht="18" x14ac:dyDescent="0.25">
      <c r="A132" s="138" t="s">
        <v>18</v>
      </c>
      <c r="B132" s="132" t="s">
        <v>16</v>
      </c>
      <c r="C132" s="132">
        <v>0</v>
      </c>
      <c r="D132" s="132">
        <v>0</v>
      </c>
      <c r="E132" s="132">
        <v>0</v>
      </c>
      <c r="F132" s="132">
        <v>0</v>
      </c>
      <c r="G132" s="262">
        <v>0</v>
      </c>
      <c r="H132" s="132">
        <v>0</v>
      </c>
      <c r="I132" s="163">
        <v>0</v>
      </c>
      <c r="J132" s="144"/>
      <c r="K132" s="144"/>
      <c r="L132" s="144"/>
      <c r="M132" s="144"/>
      <c r="N132" s="144"/>
    </row>
    <row r="133" spans="1:14" s="145" customFormat="1" ht="36" x14ac:dyDescent="0.25">
      <c r="A133" s="138" t="s">
        <v>182</v>
      </c>
      <c r="B133" s="132" t="s">
        <v>16</v>
      </c>
      <c r="C133" s="132">
        <v>19333</v>
      </c>
      <c r="D133" s="132">
        <v>17413</v>
      </c>
      <c r="E133" s="132">
        <v>18155</v>
      </c>
      <c r="F133" s="132">
        <v>18238</v>
      </c>
      <c r="G133" s="262">
        <v>18109.5</v>
      </c>
      <c r="H133" s="132">
        <v>18097</v>
      </c>
      <c r="I133" s="163">
        <v>18304</v>
      </c>
      <c r="J133" s="144"/>
      <c r="K133" s="144"/>
      <c r="L133" s="144"/>
      <c r="M133" s="144"/>
      <c r="N133" s="144"/>
    </row>
    <row r="134" spans="1:14" s="134" customFormat="1" ht="18" x14ac:dyDescent="0.25">
      <c r="A134" s="138" t="s">
        <v>235</v>
      </c>
      <c r="B134" s="132" t="s">
        <v>16</v>
      </c>
      <c r="C134" s="132">
        <v>0</v>
      </c>
      <c r="D134" s="132">
        <v>0</v>
      </c>
      <c r="E134" s="132">
        <v>0</v>
      </c>
      <c r="F134" s="132">
        <v>0</v>
      </c>
      <c r="G134" s="254">
        <v>0</v>
      </c>
      <c r="H134" s="132">
        <v>0</v>
      </c>
      <c r="I134" s="163">
        <v>0</v>
      </c>
      <c r="J134" s="129"/>
      <c r="K134" s="129"/>
      <c r="L134" s="129"/>
      <c r="M134" s="129"/>
      <c r="N134" s="129"/>
    </row>
    <row r="135" spans="1:14" s="134" customFormat="1" ht="18" x14ac:dyDescent="0.25">
      <c r="A135" s="138" t="s">
        <v>236</v>
      </c>
      <c r="B135" s="132" t="s">
        <v>16</v>
      </c>
      <c r="C135" s="132">
        <v>0</v>
      </c>
      <c r="D135" s="132">
        <v>0</v>
      </c>
      <c r="E135" s="132">
        <v>0</v>
      </c>
      <c r="F135" s="132">
        <v>0</v>
      </c>
      <c r="G135" s="254">
        <v>0</v>
      </c>
      <c r="H135" s="132">
        <v>0</v>
      </c>
      <c r="I135" s="163">
        <v>0</v>
      </c>
      <c r="J135" s="129"/>
      <c r="K135" s="129"/>
      <c r="L135" s="129"/>
      <c r="M135" s="129"/>
      <c r="N135" s="129"/>
    </row>
    <row r="136" spans="1:14" s="122" customFormat="1" ht="36" x14ac:dyDescent="0.25">
      <c r="A136" s="138" t="s">
        <v>41</v>
      </c>
      <c r="B136" s="132" t="s">
        <v>16</v>
      </c>
      <c r="C136" s="132">
        <v>42346</v>
      </c>
      <c r="D136" s="132">
        <v>46350</v>
      </c>
      <c r="E136" s="132">
        <v>48312</v>
      </c>
      <c r="F136" s="132">
        <v>50226</v>
      </c>
      <c r="G136" s="262">
        <v>48204</v>
      </c>
      <c r="H136" s="132">
        <v>52248</v>
      </c>
      <c r="I136" s="163">
        <v>54351</v>
      </c>
      <c r="J136" s="177"/>
      <c r="K136" s="177"/>
      <c r="L136" s="177"/>
      <c r="M136" s="177"/>
      <c r="N136" s="177"/>
    </row>
    <row r="137" spans="1:14" s="122" customFormat="1" ht="18" x14ac:dyDescent="0.25">
      <c r="A137" s="138" t="s">
        <v>45</v>
      </c>
      <c r="B137" s="132" t="s">
        <v>16</v>
      </c>
      <c r="C137" s="132">
        <v>33085</v>
      </c>
      <c r="D137" s="132">
        <v>36906</v>
      </c>
      <c r="E137" s="132">
        <v>33665</v>
      </c>
      <c r="F137" s="132">
        <v>35202</v>
      </c>
      <c r="G137" s="262">
        <v>38382.199999999997</v>
      </c>
      <c r="H137" s="132">
        <v>36610</v>
      </c>
      <c r="I137" s="163">
        <v>38075</v>
      </c>
      <c r="J137" s="177"/>
      <c r="K137" s="177"/>
      <c r="L137" s="177"/>
      <c r="M137" s="177"/>
      <c r="N137" s="177"/>
    </row>
    <row r="138" spans="1:14" s="122" customFormat="1" ht="18.600000000000001" customHeight="1" x14ac:dyDescent="0.25">
      <c r="A138" s="138" t="s">
        <v>46</v>
      </c>
      <c r="B138" s="132" t="s">
        <v>16</v>
      </c>
      <c r="C138" s="172">
        <v>0</v>
      </c>
      <c r="D138" s="172">
        <v>0</v>
      </c>
      <c r="E138" s="172">
        <v>0</v>
      </c>
      <c r="F138" s="172">
        <v>0</v>
      </c>
      <c r="G138" s="272">
        <v>0</v>
      </c>
      <c r="H138" s="172">
        <v>0</v>
      </c>
      <c r="I138" s="172">
        <v>0</v>
      </c>
      <c r="J138" s="177"/>
      <c r="K138" s="177"/>
      <c r="L138" s="177"/>
      <c r="M138" s="177"/>
      <c r="N138" s="177"/>
    </row>
    <row r="139" spans="1:14" s="122" customFormat="1" ht="18" x14ac:dyDescent="0.25">
      <c r="A139" s="138" t="s">
        <v>402</v>
      </c>
      <c r="B139" s="132" t="s">
        <v>16</v>
      </c>
      <c r="C139" s="172">
        <v>36751</v>
      </c>
      <c r="D139" s="172">
        <v>41340</v>
      </c>
      <c r="E139" s="172">
        <v>43665</v>
      </c>
      <c r="F139" s="172">
        <v>45464</v>
      </c>
      <c r="G139" s="272">
        <v>42993.599999999999</v>
      </c>
      <c r="H139" s="172">
        <v>47212</v>
      </c>
      <c r="I139" s="172">
        <v>49111</v>
      </c>
      <c r="J139" s="177"/>
      <c r="K139" s="177"/>
      <c r="L139" s="177"/>
      <c r="M139" s="177"/>
      <c r="N139" s="177"/>
    </row>
    <row r="140" spans="1:14" s="176" customFormat="1" ht="18" x14ac:dyDescent="0.25">
      <c r="A140" s="138" t="s">
        <v>451</v>
      </c>
      <c r="B140" s="132" t="s">
        <v>16</v>
      </c>
      <c r="C140" s="132">
        <v>0</v>
      </c>
      <c r="D140" s="132">
        <v>0</v>
      </c>
      <c r="E140" s="132">
        <v>0</v>
      </c>
      <c r="F140" s="132">
        <v>0</v>
      </c>
      <c r="G140" s="254">
        <v>0</v>
      </c>
      <c r="H140" s="132">
        <v>0</v>
      </c>
      <c r="I140" s="142">
        <v>0</v>
      </c>
      <c r="J140" s="175"/>
      <c r="K140" s="175"/>
      <c r="L140" s="175"/>
      <c r="M140" s="175"/>
      <c r="N140" s="175"/>
    </row>
    <row r="141" spans="1:14" s="122" customFormat="1" ht="58.95" customHeight="1" x14ac:dyDescent="0.25">
      <c r="A141" s="149" t="s">
        <v>157</v>
      </c>
      <c r="B141" s="150" t="s">
        <v>16</v>
      </c>
      <c r="C141" s="159">
        <f>C152/C100/12*1000</f>
        <v>34156.323079690592</v>
      </c>
      <c r="D141" s="159">
        <f t="shared" ref="D141:I141" si="12">D152/D100/12*1000</f>
        <v>38012.95896328293</v>
      </c>
      <c r="E141" s="159">
        <f t="shared" si="12"/>
        <v>36479.683567062209</v>
      </c>
      <c r="F141" s="159">
        <f t="shared" si="12"/>
        <v>38084.280815737235</v>
      </c>
      <c r="G141" s="261">
        <f t="shared" si="12"/>
        <v>39619.408369408367</v>
      </c>
      <c r="H141" s="159">
        <f t="shared" si="12"/>
        <v>39600.25266197438</v>
      </c>
      <c r="I141" s="159">
        <f t="shared" si="12"/>
        <v>41188.413643746622</v>
      </c>
      <c r="J141" s="177"/>
      <c r="K141" s="177"/>
      <c r="L141" s="177"/>
      <c r="M141" s="177"/>
      <c r="N141" s="177"/>
    </row>
    <row r="142" spans="1:14" s="105" customFormat="1" ht="18" x14ac:dyDescent="0.25">
      <c r="A142" s="149" t="s">
        <v>156</v>
      </c>
      <c r="B142" s="150"/>
      <c r="C142" s="160"/>
      <c r="D142" s="160"/>
      <c r="E142" s="160"/>
      <c r="F142" s="160"/>
      <c r="G142" s="260"/>
      <c r="H142" s="160"/>
      <c r="I142" s="160"/>
      <c r="J142" s="128"/>
      <c r="K142" s="128"/>
      <c r="L142" s="128"/>
      <c r="M142" s="128"/>
      <c r="N142" s="128"/>
    </row>
    <row r="143" spans="1:14" s="174" customFormat="1" ht="36" x14ac:dyDescent="0.25">
      <c r="A143" s="138" t="s">
        <v>422</v>
      </c>
      <c r="B143" s="132" t="s">
        <v>16</v>
      </c>
      <c r="C143" s="132">
        <v>30469</v>
      </c>
      <c r="D143" s="132">
        <v>34845</v>
      </c>
      <c r="E143" s="132">
        <v>37820</v>
      </c>
      <c r="F143" s="132">
        <v>39371</v>
      </c>
      <c r="G143" s="254">
        <v>36238.800000000003</v>
      </c>
      <c r="H143" s="132">
        <v>40892</v>
      </c>
      <c r="I143" s="142">
        <v>42530</v>
      </c>
      <c r="J143" s="173"/>
      <c r="K143" s="173"/>
      <c r="L143" s="173"/>
      <c r="M143" s="173"/>
      <c r="N143" s="173"/>
    </row>
    <row r="144" spans="1:14" s="174" customFormat="1" ht="18" x14ac:dyDescent="0.25">
      <c r="A144" s="138" t="s">
        <v>237</v>
      </c>
      <c r="B144" s="132" t="s">
        <v>16</v>
      </c>
      <c r="C144" s="132">
        <v>40123</v>
      </c>
      <c r="D144" s="132">
        <v>59748</v>
      </c>
      <c r="E144" s="132">
        <v>56373</v>
      </c>
      <c r="F144" s="132">
        <v>58824</v>
      </c>
      <c r="G144" s="254">
        <v>62137.9</v>
      </c>
      <c r="H144" s="132">
        <v>61275</v>
      </c>
      <c r="I144" s="142">
        <v>63725</v>
      </c>
      <c r="J144" s="173"/>
      <c r="K144" s="173"/>
      <c r="L144" s="173"/>
      <c r="M144" s="173"/>
      <c r="N144" s="173"/>
    </row>
    <row r="145" spans="1:14" s="176" customFormat="1" ht="18" x14ac:dyDescent="0.25">
      <c r="A145" s="180" t="s">
        <v>337</v>
      </c>
      <c r="B145" s="132" t="s">
        <v>16</v>
      </c>
      <c r="C145" s="132">
        <v>32946</v>
      </c>
      <c r="D145" s="132">
        <v>36683</v>
      </c>
      <c r="E145" s="132">
        <v>33276</v>
      </c>
      <c r="F145" s="132">
        <v>34785</v>
      </c>
      <c r="G145" s="254">
        <v>38150.300000000003</v>
      </c>
      <c r="H145" s="132">
        <v>36175</v>
      </c>
      <c r="I145" s="142">
        <v>37624</v>
      </c>
      <c r="J145" s="175"/>
      <c r="K145" s="175"/>
      <c r="L145" s="175"/>
      <c r="M145" s="175"/>
      <c r="N145" s="175"/>
    </row>
    <row r="146" spans="1:14" s="122" customFormat="1" ht="18" x14ac:dyDescent="0.25">
      <c r="A146" s="180" t="s">
        <v>318</v>
      </c>
      <c r="B146" s="132" t="s">
        <v>16</v>
      </c>
      <c r="C146" s="132">
        <v>42346</v>
      </c>
      <c r="D146" s="132">
        <v>46350</v>
      </c>
      <c r="E146" s="132">
        <v>48312</v>
      </c>
      <c r="F146" s="132">
        <v>50226</v>
      </c>
      <c r="G146" s="262">
        <v>48204</v>
      </c>
      <c r="H146" s="132">
        <v>52248</v>
      </c>
      <c r="I146" s="163">
        <v>54351</v>
      </c>
      <c r="J146" s="177"/>
      <c r="K146" s="177"/>
      <c r="L146" s="177"/>
      <c r="M146" s="177"/>
      <c r="N146" s="177"/>
    </row>
    <row r="147" spans="1:14" s="176" customFormat="1" ht="47.25" customHeight="1" x14ac:dyDescent="0.25">
      <c r="A147" s="146" t="s">
        <v>338</v>
      </c>
      <c r="B147" s="147" t="s">
        <v>16</v>
      </c>
      <c r="C147" s="156">
        <f>C150/C106/12*1000</f>
        <v>19294.294294294294</v>
      </c>
      <c r="D147" s="156">
        <f t="shared" ref="D147:I147" si="13">D150/D106/12*1000</f>
        <v>20234.454638124364</v>
      </c>
      <c r="E147" s="156">
        <f t="shared" si="13"/>
        <v>20738.636363636364</v>
      </c>
      <c r="F147" s="156">
        <f t="shared" si="13"/>
        <v>21537.396121883656</v>
      </c>
      <c r="G147" s="259">
        <f t="shared" si="13"/>
        <v>18704.710144927536</v>
      </c>
      <c r="H147" s="156">
        <f t="shared" si="13"/>
        <v>21852.355072463768</v>
      </c>
      <c r="I147" s="156">
        <f t="shared" si="13"/>
        <v>22311.827956989247</v>
      </c>
      <c r="J147" s="175"/>
      <c r="K147" s="175"/>
      <c r="L147" s="175"/>
      <c r="M147" s="175"/>
      <c r="N147" s="175"/>
    </row>
    <row r="148" spans="1:14" s="122" customFormat="1" ht="42.75" customHeight="1" x14ac:dyDescent="0.25">
      <c r="A148" s="146" t="s">
        <v>403</v>
      </c>
      <c r="B148" s="147" t="s">
        <v>13</v>
      </c>
      <c r="C148" s="147">
        <v>1953.8</v>
      </c>
      <c r="D148" s="147">
        <v>2201.6999999999998</v>
      </c>
      <c r="E148" s="147">
        <v>2438.3000000000002</v>
      </c>
      <c r="F148" s="147">
        <v>2480.6</v>
      </c>
      <c r="G148" s="252">
        <v>2289.8000000000002</v>
      </c>
      <c r="H148" s="147">
        <v>2590</v>
      </c>
      <c r="I148" s="148">
        <v>2695.6</v>
      </c>
      <c r="J148" s="177"/>
      <c r="K148" s="177"/>
      <c r="L148" s="177"/>
      <c r="M148" s="177"/>
      <c r="N148" s="177"/>
    </row>
    <row r="149" spans="1:14" ht="18" x14ac:dyDescent="0.25">
      <c r="A149" s="149" t="s">
        <v>28</v>
      </c>
      <c r="B149" s="132"/>
      <c r="C149" s="133"/>
      <c r="D149" s="133"/>
      <c r="E149" s="133"/>
      <c r="F149" s="133"/>
      <c r="G149" s="256"/>
      <c r="H149" s="133"/>
      <c r="I149" s="133"/>
    </row>
    <row r="150" spans="1:14" s="176" customFormat="1" ht="36" x14ac:dyDescent="0.25">
      <c r="A150" s="149" t="s">
        <v>341</v>
      </c>
      <c r="B150" s="150" t="s">
        <v>13</v>
      </c>
      <c r="C150" s="132">
        <v>51.4</v>
      </c>
      <c r="D150" s="132">
        <v>79.400000000000006</v>
      </c>
      <c r="E150" s="132">
        <v>87.6</v>
      </c>
      <c r="F150" s="132">
        <v>93.3</v>
      </c>
      <c r="G150" s="254">
        <v>82.6</v>
      </c>
      <c r="H150" s="132">
        <v>96.5</v>
      </c>
      <c r="I150" s="142">
        <v>99.6</v>
      </c>
      <c r="J150" s="175"/>
      <c r="K150" s="175"/>
      <c r="L150" s="175"/>
      <c r="M150" s="175"/>
      <c r="N150" s="175"/>
    </row>
    <row r="151" spans="1:14" s="122" customFormat="1" ht="36" x14ac:dyDescent="0.25">
      <c r="A151" s="149" t="s">
        <v>69</v>
      </c>
      <c r="B151" s="150" t="s">
        <v>13</v>
      </c>
      <c r="C151" s="132">
        <v>35.200000000000003</v>
      </c>
      <c r="D151" s="132">
        <v>38.1</v>
      </c>
      <c r="E151" s="132">
        <v>42.2</v>
      </c>
      <c r="F151" s="132">
        <v>44.7</v>
      </c>
      <c r="G151" s="254">
        <v>39.6</v>
      </c>
      <c r="H151" s="132">
        <v>46.6</v>
      </c>
      <c r="I151" s="142">
        <v>48.3</v>
      </c>
      <c r="J151" s="177"/>
      <c r="K151" s="177"/>
      <c r="L151" s="177"/>
      <c r="M151" s="177"/>
      <c r="N151" s="177"/>
    </row>
    <row r="152" spans="1:14" s="122" customFormat="1" ht="36" x14ac:dyDescent="0.25">
      <c r="A152" s="149" t="s">
        <v>119</v>
      </c>
      <c r="B152" s="150" t="s">
        <v>13</v>
      </c>
      <c r="C152" s="132">
        <v>759.5</v>
      </c>
      <c r="D152" s="132">
        <v>844.8</v>
      </c>
      <c r="E152" s="132">
        <v>811.6</v>
      </c>
      <c r="F152" s="132">
        <v>844.1</v>
      </c>
      <c r="G152" s="254">
        <v>878.6</v>
      </c>
      <c r="H152" s="132">
        <v>877.7</v>
      </c>
      <c r="I152" s="142">
        <v>912.9</v>
      </c>
      <c r="J152" s="177"/>
      <c r="K152" s="177"/>
      <c r="L152" s="177"/>
      <c r="M152" s="177"/>
      <c r="N152" s="177"/>
    </row>
    <row r="153" spans="1:14" s="107" customFormat="1" ht="18" x14ac:dyDescent="0.25">
      <c r="A153" s="146" t="s">
        <v>29</v>
      </c>
      <c r="B153" s="147" t="s">
        <v>13</v>
      </c>
      <c r="C153" s="147">
        <v>88.8</v>
      </c>
      <c r="D153" s="147">
        <v>70</v>
      </c>
      <c r="E153" s="147">
        <v>82.8</v>
      </c>
      <c r="F153" s="147">
        <v>72.8</v>
      </c>
      <c r="G153" s="252">
        <v>72.8</v>
      </c>
      <c r="H153" s="147">
        <v>72.8</v>
      </c>
      <c r="I153" s="148">
        <v>72.8</v>
      </c>
      <c r="J153" s="178"/>
      <c r="K153" s="178"/>
      <c r="L153" s="178"/>
      <c r="M153" s="178"/>
      <c r="N153" s="178"/>
    </row>
    <row r="154" spans="1:14" s="122" customFormat="1" ht="18" x14ac:dyDescent="0.25">
      <c r="A154" s="146" t="s">
        <v>6</v>
      </c>
      <c r="B154" s="147" t="s">
        <v>13</v>
      </c>
      <c r="C154" s="233">
        <v>0</v>
      </c>
      <c r="D154" s="233">
        <v>0</v>
      </c>
      <c r="E154" s="233">
        <v>0</v>
      </c>
      <c r="F154" s="233">
        <v>0</v>
      </c>
      <c r="G154" s="273">
        <v>0</v>
      </c>
      <c r="H154" s="233">
        <v>0</v>
      </c>
      <c r="I154" s="233">
        <v>0</v>
      </c>
      <c r="J154" s="177"/>
      <c r="K154" s="177"/>
      <c r="L154" s="177"/>
      <c r="M154" s="177"/>
      <c r="N154" s="177"/>
    </row>
    <row r="155" spans="1:14" s="122" customFormat="1" ht="36" x14ac:dyDescent="0.25">
      <c r="A155" s="146" t="s">
        <v>137</v>
      </c>
      <c r="B155" s="147" t="s">
        <v>13</v>
      </c>
      <c r="C155" s="233">
        <f>C148+C153+C154</f>
        <v>2042.6</v>
      </c>
      <c r="D155" s="233">
        <f t="shared" ref="D155:I155" si="14">D148+D153+D154</f>
        <v>2271.6999999999998</v>
      </c>
      <c r="E155" s="233">
        <f t="shared" si="14"/>
        <v>2521.1000000000004</v>
      </c>
      <c r="F155" s="233">
        <f t="shared" si="14"/>
        <v>2553.4</v>
      </c>
      <c r="G155" s="273">
        <f t="shared" si="14"/>
        <v>2362.6000000000004</v>
      </c>
      <c r="H155" s="233">
        <f t="shared" si="14"/>
        <v>2662.8</v>
      </c>
      <c r="I155" s="233">
        <f t="shared" si="14"/>
        <v>2768.4</v>
      </c>
      <c r="J155" s="177"/>
      <c r="K155" s="177"/>
      <c r="L155" s="177"/>
      <c r="M155" s="177"/>
      <c r="N155" s="177"/>
    </row>
    <row r="156" spans="1:14" s="122" customFormat="1" ht="17.399999999999999" x14ac:dyDescent="0.25">
      <c r="A156" s="301" t="s">
        <v>153</v>
      </c>
      <c r="B156" s="301"/>
      <c r="C156" s="301"/>
      <c r="D156" s="301"/>
      <c r="E156" s="301"/>
      <c r="F156" s="301"/>
      <c r="G156" s="301"/>
      <c r="H156" s="301"/>
      <c r="I156" s="301"/>
      <c r="J156" s="177"/>
      <c r="K156" s="177"/>
      <c r="L156" s="177"/>
      <c r="M156" s="177"/>
      <c r="N156" s="177"/>
    </row>
    <row r="157" spans="1:14" s="122" customFormat="1" ht="36" x14ac:dyDescent="0.25">
      <c r="A157" s="146" t="s">
        <v>144</v>
      </c>
      <c r="B157" s="147" t="s">
        <v>13</v>
      </c>
      <c r="C157" s="233">
        <f>C159+C160+C166</f>
        <v>132</v>
      </c>
      <c r="D157" s="233">
        <f>D159+D160+D166</f>
        <v>155.69999999999999</v>
      </c>
      <c r="E157" s="233">
        <f t="shared" ref="E157:I157" si="15">E159+E160+E166</f>
        <v>148.19999999999999</v>
      </c>
      <c r="F157" s="233">
        <f t="shared" si="15"/>
        <v>148.5</v>
      </c>
      <c r="G157" s="273">
        <f t="shared" si="15"/>
        <v>149.80000000000001</v>
      </c>
      <c r="H157" s="233">
        <f t="shared" si="15"/>
        <v>151.30000000000001</v>
      </c>
      <c r="I157" s="233">
        <f t="shared" si="15"/>
        <v>153.4</v>
      </c>
      <c r="J157" s="177"/>
      <c r="K157" s="177"/>
      <c r="L157" s="177"/>
      <c r="M157" s="177"/>
      <c r="N157" s="177"/>
    </row>
    <row r="158" spans="1:14" s="122" customFormat="1" ht="18" x14ac:dyDescent="0.25">
      <c r="A158" s="149" t="s">
        <v>28</v>
      </c>
      <c r="B158" s="132"/>
      <c r="C158" s="181"/>
      <c r="D158" s="181"/>
      <c r="E158" s="181"/>
      <c r="F158" s="181"/>
      <c r="G158" s="274"/>
      <c r="H158" s="181"/>
      <c r="I158" s="181"/>
      <c r="J158" s="177"/>
      <c r="K158" s="177"/>
      <c r="L158" s="177"/>
      <c r="M158" s="177"/>
      <c r="N158" s="177"/>
    </row>
    <row r="159" spans="1:14" s="122" customFormat="1" ht="18" x14ac:dyDescent="0.25">
      <c r="A159" s="146" t="s">
        <v>142</v>
      </c>
      <c r="B159" s="147" t="s">
        <v>13</v>
      </c>
      <c r="C159" s="147">
        <v>118.1</v>
      </c>
      <c r="D159" s="147">
        <v>137.1</v>
      </c>
      <c r="E159" s="147">
        <v>130.19999999999999</v>
      </c>
      <c r="F159" s="147">
        <v>130.5</v>
      </c>
      <c r="G159" s="252">
        <v>131.5</v>
      </c>
      <c r="H159" s="147">
        <v>132.80000000000001</v>
      </c>
      <c r="I159" s="148">
        <v>134.80000000000001</v>
      </c>
      <c r="J159" s="177"/>
      <c r="K159" s="177"/>
      <c r="L159" s="177"/>
      <c r="M159" s="177"/>
      <c r="N159" s="177"/>
    </row>
    <row r="160" spans="1:14" s="122" customFormat="1" ht="18" x14ac:dyDescent="0.25">
      <c r="A160" s="146" t="s">
        <v>143</v>
      </c>
      <c r="B160" s="147" t="s">
        <v>13</v>
      </c>
      <c r="C160" s="147">
        <f>SUM(C161+C164)</f>
        <v>12.1</v>
      </c>
      <c r="D160" s="147">
        <f t="shared" ref="D160:I160" si="16">SUM(D161+D164)</f>
        <v>14.700000000000001</v>
      </c>
      <c r="E160" s="147">
        <f t="shared" si="16"/>
        <v>14.700000000000001</v>
      </c>
      <c r="F160" s="147">
        <f t="shared" si="16"/>
        <v>14.700000000000001</v>
      </c>
      <c r="G160" s="275">
        <f t="shared" si="16"/>
        <v>15</v>
      </c>
      <c r="H160" s="147">
        <f t="shared" si="16"/>
        <v>15.1</v>
      </c>
      <c r="I160" s="147">
        <f t="shared" si="16"/>
        <v>15.1</v>
      </c>
      <c r="J160" s="177"/>
      <c r="K160" s="177"/>
      <c r="L160" s="177"/>
      <c r="M160" s="177"/>
      <c r="N160" s="177"/>
    </row>
    <row r="161" spans="1:14" s="122" customFormat="1" ht="18" x14ac:dyDescent="0.25">
      <c r="A161" s="146" t="s">
        <v>138</v>
      </c>
      <c r="B161" s="147" t="s">
        <v>13</v>
      </c>
      <c r="C161" s="147">
        <v>10.1</v>
      </c>
      <c r="D161" s="147">
        <v>13.3</v>
      </c>
      <c r="E161" s="147">
        <v>13.4</v>
      </c>
      <c r="F161" s="147">
        <v>13.4</v>
      </c>
      <c r="G161" s="252">
        <v>13.6</v>
      </c>
      <c r="H161" s="147">
        <v>13.7</v>
      </c>
      <c r="I161" s="148">
        <v>13.7</v>
      </c>
      <c r="J161" s="177"/>
      <c r="K161" s="177"/>
      <c r="L161" s="177"/>
      <c r="M161" s="177"/>
      <c r="N161" s="177"/>
    </row>
    <row r="162" spans="1:14" s="122" customFormat="1" ht="36" x14ac:dyDescent="0.25">
      <c r="A162" s="149" t="s">
        <v>354</v>
      </c>
      <c r="B162" s="150" t="s">
        <v>13</v>
      </c>
      <c r="C162" s="150">
        <v>4556.6000000000004</v>
      </c>
      <c r="D162" s="150">
        <v>4454.3999999999996</v>
      </c>
      <c r="E162" s="150">
        <v>4454.3999999999996</v>
      </c>
      <c r="F162" s="150">
        <v>4454.3999999999996</v>
      </c>
      <c r="G162" s="264">
        <v>4454.3999999999996</v>
      </c>
      <c r="H162" s="150">
        <v>4454.3999999999996</v>
      </c>
      <c r="I162" s="162">
        <v>4454.3999999999996</v>
      </c>
      <c r="J162" s="177"/>
      <c r="K162" s="177"/>
      <c r="L162" s="177"/>
      <c r="M162" s="177"/>
      <c r="N162" s="177"/>
    </row>
    <row r="163" spans="1:14" s="122" customFormat="1" ht="18" x14ac:dyDescent="0.25">
      <c r="A163" s="149" t="s">
        <v>155</v>
      </c>
      <c r="B163" s="150" t="s">
        <v>13</v>
      </c>
      <c r="C163" s="151">
        <v>12.4</v>
      </c>
      <c r="D163" s="151">
        <v>13.7</v>
      </c>
      <c r="E163" s="151">
        <v>13.7</v>
      </c>
      <c r="F163" s="151">
        <v>13.7</v>
      </c>
      <c r="G163" s="255">
        <v>13.7</v>
      </c>
      <c r="H163" s="151">
        <v>13.7</v>
      </c>
      <c r="I163" s="151">
        <v>13.7</v>
      </c>
      <c r="J163" s="177"/>
      <c r="K163" s="177"/>
      <c r="L163" s="177"/>
      <c r="M163" s="177"/>
      <c r="N163" s="177"/>
    </row>
    <row r="164" spans="1:14" s="122" customFormat="1" ht="18" x14ac:dyDescent="0.25">
      <c r="A164" s="146" t="s">
        <v>139</v>
      </c>
      <c r="B164" s="147" t="s">
        <v>13</v>
      </c>
      <c r="C164" s="234">
        <v>2</v>
      </c>
      <c r="D164" s="234">
        <v>1.4</v>
      </c>
      <c r="E164" s="234">
        <v>1.3</v>
      </c>
      <c r="F164" s="234">
        <v>1.3</v>
      </c>
      <c r="G164" s="276">
        <v>1.4</v>
      </c>
      <c r="H164" s="234">
        <v>1.4</v>
      </c>
      <c r="I164" s="196">
        <v>1.4</v>
      </c>
      <c r="J164" s="177"/>
      <c r="K164" s="177"/>
      <c r="L164" s="177"/>
      <c r="M164" s="177"/>
      <c r="N164" s="177"/>
    </row>
    <row r="165" spans="1:14" s="122" customFormat="1" ht="37.5" customHeight="1" x14ac:dyDescent="0.25">
      <c r="A165" s="149" t="s">
        <v>158</v>
      </c>
      <c r="B165" s="150" t="s">
        <v>13</v>
      </c>
      <c r="C165" s="235">
        <v>1203</v>
      </c>
      <c r="D165" s="235">
        <v>1436.4</v>
      </c>
      <c r="E165" s="235">
        <v>1436.4</v>
      </c>
      <c r="F165" s="235">
        <v>1436.4</v>
      </c>
      <c r="G165" s="277">
        <v>1436.4</v>
      </c>
      <c r="H165" s="235">
        <v>1436.4</v>
      </c>
      <c r="I165" s="214">
        <v>1436.4</v>
      </c>
      <c r="J165" s="177"/>
      <c r="K165" s="177"/>
      <c r="L165" s="177"/>
      <c r="M165" s="177"/>
      <c r="N165" s="177"/>
    </row>
    <row r="166" spans="1:14" s="122" customFormat="1" ht="18" x14ac:dyDescent="0.25">
      <c r="A166" s="146" t="s">
        <v>154</v>
      </c>
      <c r="B166" s="147" t="s">
        <v>13</v>
      </c>
      <c r="C166" s="236">
        <f>SUM(C167:C168)</f>
        <v>1.8</v>
      </c>
      <c r="D166" s="236">
        <f t="shared" ref="D166:I166" si="17">SUM(D167:D168)</f>
        <v>3.9</v>
      </c>
      <c r="E166" s="236">
        <f t="shared" si="17"/>
        <v>3.3</v>
      </c>
      <c r="F166" s="236">
        <f t="shared" si="17"/>
        <v>3.3</v>
      </c>
      <c r="G166" s="278">
        <f t="shared" si="17"/>
        <v>3.3</v>
      </c>
      <c r="H166" s="236">
        <f t="shared" si="17"/>
        <v>3.4</v>
      </c>
      <c r="I166" s="236">
        <f t="shared" si="17"/>
        <v>3.5</v>
      </c>
      <c r="J166" s="177"/>
      <c r="K166" s="177"/>
      <c r="L166" s="177"/>
      <c r="M166" s="177"/>
      <c r="N166" s="177"/>
    </row>
    <row r="167" spans="1:14" s="122" customFormat="1" ht="18" x14ac:dyDescent="0.25">
      <c r="A167" s="149" t="s">
        <v>140</v>
      </c>
      <c r="B167" s="150" t="s">
        <v>13</v>
      </c>
      <c r="C167" s="151">
        <v>1.8</v>
      </c>
      <c r="D167" s="151">
        <v>0.4</v>
      </c>
      <c r="E167" s="151">
        <v>0</v>
      </c>
      <c r="F167" s="151">
        <v>0</v>
      </c>
      <c r="G167" s="255">
        <v>0</v>
      </c>
      <c r="H167" s="151">
        <v>0</v>
      </c>
      <c r="I167" s="151">
        <v>0</v>
      </c>
      <c r="J167" s="177"/>
      <c r="K167" s="177"/>
      <c r="L167" s="177"/>
      <c r="M167" s="177"/>
      <c r="N167" s="177"/>
    </row>
    <row r="168" spans="1:14" s="122" customFormat="1" ht="36" x14ac:dyDescent="0.25">
      <c r="A168" s="149" t="s">
        <v>141</v>
      </c>
      <c r="B168" s="150" t="s">
        <v>13</v>
      </c>
      <c r="C168" s="151">
        <v>0</v>
      </c>
      <c r="D168" s="151">
        <v>3.5</v>
      </c>
      <c r="E168" s="151">
        <v>3.3</v>
      </c>
      <c r="F168" s="151">
        <v>3.3</v>
      </c>
      <c r="G168" s="255">
        <v>3.3</v>
      </c>
      <c r="H168" s="151">
        <v>3.4</v>
      </c>
      <c r="I168" s="151">
        <v>3.5</v>
      </c>
      <c r="J168" s="177"/>
      <c r="K168" s="177"/>
      <c r="L168" s="177"/>
      <c r="M168" s="177"/>
      <c r="N168" s="177"/>
    </row>
    <row r="169" spans="1:14" ht="18" x14ac:dyDescent="0.35">
      <c r="A169" s="237"/>
      <c r="B169" s="237"/>
      <c r="C169" s="238"/>
      <c r="D169" s="238"/>
      <c r="E169" s="238"/>
      <c r="F169" s="238"/>
      <c r="G169" s="279"/>
      <c r="H169" s="238"/>
      <c r="I169" s="238"/>
    </row>
    <row r="170" spans="1:14" ht="18" x14ac:dyDescent="0.35">
      <c r="A170" s="237"/>
      <c r="B170" s="237"/>
      <c r="C170" s="237"/>
      <c r="D170" s="237"/>
      <c r="E170" s="237"/>
      <c r="F170" s="237"/>
      <c r="G170" s="280"/>
      <c r="H170" s="237"/>
      <c r="I170" s="237"/>
    </row>
  </sheetData>
  <sheetProtection formatCells="0" formatColumns="0" formatRows="0"/>
  <mergeCells count="20">
    <mergeCell ref="H1:I1"/>
    <mergeCell ref="A1:F1"/>
    <mergeCell ref="D8:D10"/>
    <mergeCell ref="C8:C10"/>
    <mergeCell ref="E8:E10"/>
    <mergeCell ref="A6:I6"/>
    <mergeCell ref="F9:G9"/>
    <mergeCell ref="H9:H10"/>
    <mergeCell ref="I9:I10"/>
    <mergeCell ref="F8:I8"/>
    <mergeCell ref="A8:A10"/>
    <mergeCell ref="B8:B10"/>
    <mergeCell ref="A11:I11"/>
    <mergeCell ref="A29:I29"/>
    <mergeCell ref="A156:I156"/>
    <mergeCell ref="A79:I79"/>
    <mergeCell ref="D2:I2"/>
    <mergeCell ref="D3:I3"/>
    <mergeCell ref="D4:I4"/>
    <mergeCell ref="C5:I5"/>
  </mergeCells>
  <phoneticPr fontId="7" type="noConversion"/>
  <printOptions horizontalCentered="1"/>
  <pageMargins left="0.59055118110236227" right="0.59055118110236227" top="0.78740157480314965" bottom="0.39370078740157483" header="0" footer="0"/>
  <pageSetup paperSize="9" scale="68" fitToHeight="10" orientation="landscape" r:id="rId1"/>
  <headerFooter alignWithMargins="0"/>
  <rowBreaks count="6" manualBreakCount="6">
    <brk id="28" max="8" man="1"/>
    <brk id="54" max="8" man="1"/>
    <brk id="78" max="8" man="1"/>
    <brk id="105" max="8" man="1"/>
    <brk id="126" max="8" man="1"/>
    <brk id="1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0"/>
  </sheetPr>
  <dimension ref="A1:AN611"/>
  <sheetViews>
    <sheetView view="pageBreakPreview" zoomScale="75" zoomScaleNormal="75" zoomScaleSheetLayoutView="75" workbookViewId="0">
      <pane xSplit="2" ySplit="9" topLeftCell="F10" activePane="bottomRight" state="frozen"/>
      <selection pane="topRight" activeCell="C1" sqref="C1"/>
      <selection pane="bottomLeft" activeCell="A8" sqref="A8"/>
      <selection pane="bottomRight" activeCell="Q1" sqref="Q1:T1"/>
    </sheetView>
  </sheetViews>
  <sheetFormatPr defaultRowHeight="13.2" x14ac:dyDescent="0.25"/>
  <cols>
    <col min="1" max="1" width="34.5546875" style="221" customWidth="1"/>
    <col min="2" max="2" width="20.109375" style="221" customWidth="1"/>
    <col min="3" max="3" width="12.6640625" style="145" customWidth="1"/>
    <col min="4" max="4" width="13" style="145" customWidth="1"/>
    <col min="5" max="5" width="11" style="145" customWidth="1"/>
    <col min="6" max="6" width="11.109375" style="145" customWidth="1"/>
    <col min="7" max="8" width="11.33203125" style="145" customWidth="1"/>
    <col min="9" max="9" width="11.5546875" style="145" customWidth="1"/>
    <col min="10" max="10" width="11.6640625" style="145" customWidth="1"/>
    <col min="11" max="12" width="10.6640625" style="145" customWidth="1"/>
    <col min="13" max="13" width="10.5546875" style="145" customWidth="1"/>
    <col min="14" max="14" width="10.6640625" style="145" customWidth="1"/>
    <col min="15" max="15" width="11" style="145" customWidth="1"/>
    <col min="16" max="16" width="10.5546875" style="145" customWidth="1"/>
    <col min="17" max="19" width="10.33203125" style="145" customWidth="1"/>
    <col min="20" max="20" width="9.88671875" style="145" customWidth="1"/>
    <col min="21" max="26" width="9.6640625" style="145" customWidth="1"/>
    <col min="27" max="27" width="10.6640625" style="145" customWidth="1"/>
    <col min="28" max="29" width="11.5546875" style="145" customWidth="1"/>
    <col min="30" max="30" width="11.88671875" style="145" customWidth="1"/>
    <col min="31" max="31" width="10.6640625" style="145" customWidth="1"/>
    <col min="32" max="32" width="12.44140625" style="145" customWidth="1"/>
    <col min="33" max="34" width="11.6640625" style="145" customWidth="1"/>
    <col min="35" max="35" width="12" style="145" customWidth="1"/>
    <col min="36" max="36" width="12.5546875" style="145" customWidth="1"/>
    <col min="37" max="37" width="12.33203125" style="145" customWidth="1"/>
    <col min="38" max="38" width="12.5546875" style="145" customWidth="1"/>
    <col min="39" max="39" width="54.5546875" customWidth="1"/>
  </cols>
  <sheetData>
    <row r="1" spans="1:40" ht="49.8" customHeight="1" x14ac:dyDescent="0.25">
      <c r="A1" s="189"/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321" t="s">
        <v>468</v>
      </c>
      <c r="R1" s="322"/>
      <c r="S1" s="322"/>
      <c r="T1" s="322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313" t="s">
        <v>467</v>
      </c>
      <c r="AJ1" s="307"/>
      <c r="AK1" s="307"/>
      <c r="AL1" s="307"/>
    </row>
    <row r="2" spans="1:40" ht="17.399999999999999" x14ac:dyDescent="0.25">
      <c r="A2" s="323" t="s">
        <v>70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307"/>
      <c r="AJ2" s="307"/>
      <c r="AK2" s="307"/>
      <c r="AL2" s="307"/>
    </row>
    <row r="3" spans="1:40" ht="9.6" customHeight="1" x14ac:dyDescent="0.25">
      <c r="A3" s="189"/>
      <c r="B3" s="189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314"/>
      <c r="AJ3" s="314"/>
      <c r="AK3" s="314"/>
      <c r="AL3" s="314"/>
    </row>
    <row r="4" spans="1:40" ht="9.6" customHeight="1" x14ac:dyDescent="0.25">
      <c r="A4" s="189"/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300"/>
      <c r="AJ4" s="300"/>
      <c r="AK4" s="300"/>
      <c r="AL4" s="300"/>
    </row>
    <row r="5" spans="1:40" ht="9.6" customHeight="1" x14ac:dyDescent="0.25">
      <c r="A5" s="189"/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299"/>
      <c r="AJ5" s="299"/>
      <c r="AK5" s="299"/>
      <c r="AL5" s="299"/>
    </row>
    <row r="6" spans="1:40" s="122" customFormat="1" ht="33" customHeight="1" x14ac:dyDescent="0.25">
      <c r="A6" s="319"/>
      <c r="B6" s="320" t="s">
        <v>162</v>
      </c>
      <c r="C6" s="320" t="s">
        <v>7</v>
      </c>
      <c r="D6" s="320"/>
      <c r="E6" s="320"/>
      <c r="F6" s="320"/>
      <c r="G6" s="320"/>
      <c r="H6" s="320"/>
      <c r="I6" s="320" t="s">
        <v>56</v>
      </c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 t="s">
        <v>57</v>
      </c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121"/>
      <c r="AN6" s="121"/>
    </row>
    <row r="7" spans="1:40" s="122" customFormat="1" ht="33" customHeight="1" x14ac:dyDescent="0.25">
      <c r="A7" s="319"/>
      <c r="B7" s="320"/>
      <c r="C7" s="319" t="s">
        <v>59</v>
      </c>
      <c r="D7" s="319"/>
      <c r="E7" s="319"/>
      <c r="F7" s="319"/>
      <c r="G7" s="319"/>
      <c r="H7" s="319"/>
      <c r="I7" s="319" t="s">
        <v>3</v>
      </c>
      <c r="J7" s="319"/>
      <c r="K7" s="319"/>
      <c r="L7" s="319"/>
      <c r="M7" s="319"/>
      <c r="N7" s="319"/>
      <c r="O7" s="319" t="s">
        <v>63</v>
      </c>
      <c r="P7" s="319"/>
      <c r="Q7" s="319"/>
      <c r="R7" s="319"/>
      <c r="S7" s="319"/>
      <c r="T7" s="319"/>
      <c r="U7" s="319" t="s">
        <v>2</v>
      </c>
      <c r="V7" s="319"/>
      <c r="W7" s="319"/>
      <c r="X7" s="319"/>
      <c r="Y7" s="319"/>
      <c r="Z7" s="319"/>
      <c r="AA7" s="319" t="s">
        <v>407</v>
      </c>
      <c r="AB7" s="319"/>
      <c r="AC7" s="319"/>
      <c r="AD7" s="319"/>
      <c r="AE7" s="319"/>
      <c r="AF7" s="319"/>
      <c r="AG7" s="319" t="s">
        <v>58</v>
      </c>
      <c r="AH7" s="319"/>
      <c r="AI7" s="319"/>
      <c r="AJ7" s="319"/>
      <c r="AK7" s="319"/>
      <c r="AL7" s="319"/>
      <c r="AM7" s="121"/>
    </row>
    <row r="8" spans="1:40" s="122" customFormat="1" ht="15.75" customHeight="1" x14ac:dyDescent="0.25">
      <c r="A8" s="319"/>
      <c r="B8" s="320"/>
      <c r="C8" s="319" t="s">
        <v>411</v>
      </c>
      <c r="D8" s="319" t="s">
        <v>438</v>
      </c>
      <c r="E8" s="319" t="s">
        <v>439</v>
      </c>
      <c r="F8" s="319" t="s">
        <v>441</v>
      </c>
      <c r="G8" s="319"/>
      <c r="H8" s="319"/>
      <c r="I8" s="319" t="s">
        <v>411</v>
      </c>
      <c r="J8" s="319" t="s">
        <v>438</v>
      </c>
      <c r="K8" s="319" t="s">
        <v>439</v>
      </c>
      <c r="L8" s="319" t="s">
        <v>441</v>
      </c>
      <c r="M8" s="319"/>
      <c r="N8" s="319"/>
      <c r="O8" s="319" t="s">
        <v>411</v>
      </c>
      <c r="P8" s="319" t="s">
        <v>438</v>
      </c>
      <c r="Q8" s="319" t="s">
        <v>439</v>
      </c>
      <c r="R8" s="319" t="s">
        <v>441</v>
      </c>
      <c r="S8" s="319"/>
      <c r="T8" s="319"/>
      <c r="U8" s="319" t="s">
        <v>411</v>
      </c>
      <c r="V8" s="319" t="s">
        <v>438</v>
      </c>
      <c r="W8" s="319" t="s">
        <v>439</v>
      </c>
      <c r="X8" s="319" t="s">
        <v>441</v>
      </c>
      <c r="Y8" s="319"/>
      <c r="Z8" s="319"/>
      <c r="AA8" s="319" t="s">
        <v>411</v>
      </c>
      <c r="AB8" s="319" t="s">
        <v>438</v>
      </c>
      <c r="AC8" s="319" t="s">
        <v>439</v>
      </c>
      <c r="AD8" s="319" t="s">
        <v>441</v>
      </c>
      <c r="AE8" s="319"/>
      <c r="AF8" s="319"/>
      <c r="AG8" s="319" t="s">
        <v>411</v>
      </c>
      <c r="AH8" s="319" t="s">
        <v>438</v>
      </c>
      <c r="AI8" s="319" t="s">
        <v>439</v>
      </c>
      <c r="AJ8" s="319" t="s">
        <v>441</v>
      </c>
      <c r="AK8" s="319"/>
      <c r="AL8" s="319"/>
      <c r="AM8" s="121"/>
      <c r="AN8" s="121"/>
    </row>
    <row r="9" spans="1:40" s="122" customFormat="1" ht="15.6" x14ac:dyDescent="0.25">
      <c r="A9" s="319"/>
      <c r="B9" s="320"/>
      <c r="C9" s="319"/>
      <c r="D9" s="319"/>
      <c r="E9" s="319"/>
      <c r="F9" s="288" t="s">
        <v>401</v>
      </c>
      <c r="G9" s="288" t="s">
        <v>412</v>
      </c>
      <c r="H9" s="288" t="s">
        <v>440</v>
      </c>
      <c r="I9" s="319"/>
      <c r="J9" s="319"/>
      <c r="K9" s="319"/>
      <c r="L9" s="288" t="s">
        <v>401</v>
      </c>
      <c r="M9" s="288" t="s">
        <v>412</v>
      </c>
      <c r="N9" s="288" t="s">
        <v>440</v>
      </c>
      <c r="O9" s="319"/>
      <c r="P9" s="319"/>
      <c r="Q9" s="319"/>
      <c r="R9" s="288" t="s">
        <v>401</v>
      </c>
      <c r="S9" s="288" t="s">
        <v>412</v>
      </c>
      <c r="T9" s="288" t="s">
        <v>440</v>
      </c>
      <c r="U9" s="319"/>
      <c r="V9" s="319"/>
      <c r="W9" s="319"/>
      <c r="X9" s="288" t="s">
        <v>401</v>
      </c>
      <c r="Y9" s="288" t="s">
        <v>412</v>
      </c>
      <c r="Z9" s="288" t="s">
        <v>440</v>
      </c>
      <c r="AA9" s="319"/>
      <c r="AB9" s="319"/>
      <c r="AC9" s="319"/>
      <c r="AD9" s="288" t="s">
        <v>401</v>
      </c>
      <c r="AE9" s="288" t="s">
        <v>412</v>
      </c>
      <c r="AF9" s="288" t="s">
        <v>440</v>
      </c>
      <c r="AG9" s="319"/>
      <c r="AH9" s="319"/>
      <c r="AI9" s="319"/>
      <c r="AJ9" s="288" t="s">
        <v>401</v>
      </c>
      <c r="AK9" s="288" t="s">
        <v>412</v>
      </c>
      <c r="AL9" s="288" t="s">
        <v>440</v>
      </c>
      <c r="AM9" s="121"/>
      <c r="AN9" s="121"/>
    </row>
    <row r="10" spans="1:40" ht="62.4" x14ac:dyDescent="0.25">
      <c r="A10" s="192" t="s">
        <v>199</v>
      </c>
      <c r="B10" s="192"/>
      <c r="C10" s="193">
        <f>C11+C27+C36</f>
        <v>823.69999999999993</v>
      </c>
      <c r="D10" s="193">
        <f t="shared" ref="D10:Z10" si="0">D11+D27+D36</f>
        <v>1051.4800000000002</v>
      </c>
      <c r="E10" s="193">
        <f t="shared" si="0"/>
        <v>1099.5899999999999</v>
      </c>
      <c r="F10" s="193">
        <f t="shared" si="0"/>
        <v>1135.32</v>
      </c>
      <c r="G10" s="193">
        <f t="shared" si="0"/>
        <v>1178.1600000000001</v>
      </c>
      <c r="H10" s="193">
        <f t="shared" si="0"/>
        <v>1224.8399999999997</v>
      </c>
      <c r="I10" s="193">
        <f t="shared" si="0"/>
        <v>470.32</v>
      </c>
      <c r="J10" s="193">
        <f t="shared" si="0"/>
        <v>719.28</v>
      </c>
      <c r="K10" s="193">
        <f t="shared" si="0"/>
        <v>744.99</v>
      </c>
      <c r="L10" s="193">
        <f t="shared" si="0"/>
        <v>770.28</v>
      </c>
      <c r="M10" s="193">
        <f t="shared" si="0"/>
        <v>799.24</v>
      </c>
      <c r="N10" s="193">
        <f t="shared" si="0"/>
        <v>830.64</v>
      </c>
      <c r="O10" s="193">
        <f>O11+O27+O36</f>
        <v>127.89699999999999</v>
      </c>
      <c r="P10" s="193">
        <f t="shared" si="0"/>
        <v>192.42</v>
      </c>
      <c r="Q10" s="193">
        <f t="shared" si="0"/>
        <v>198.2</v>
      </c>
      <c r="R10" s="193">
        <f t="shared" si="0"/>
        <v>204.06900000000002</v>
      </c>
      <c r="S10" s="193">
        <f t="shared" si="0"/>
        <v>212.30499999999998</v>
      </c>
      <c r="T10" s="193">
        <f t="shared" si="0"/>
        <v>220.82100000000003</v>
      </c>
      <c r="U10" s="193">
        <f t="shared" si="0"/>
        <v>159</v>
      </c>
      <c r="V10" s="193">
        <f t="shared" si="0"/>
        <v>145</v>
      </c>
      <c r="W10" s="193">
        <f t="shared" si="0"/>
        <v>155</v>
      </c>
      <c r="X10" s="193">
        <f t="shared" si="0"/>
        <v>159</v>
      </c>
      <c r="Y10" s="193">
        <f t="shared" si="0"/>
        <v>159</v>
      </c>
      <c r="Z10" s="193">
        <f t="shared" si="0"/>
        <v>159</v>
      </c>
      <c r="AA10" s="194">
        <f>AG10/U10/12*1000*1000</f>
        <v>19324.423480083857</v>
      </c>
      <c r="AB10" s="194">
        <f t="shared" ref="AA10:AF11" si="1">AH10/V10/12*1000*1000</f>
        <v>22847.701149425291</v>
      </c>
      <c r="AC10" s="194">
        <f t="shared" si="1"/>
        <v>23693.548387096776</v>
      </c>
      <c r="AD10" s="194">
        <f t="shared" si="1"/>
        <v>24445.492662473796</v>
      </c>
      <c r="AE10" s="194">
        <f t="shared" si="1"/>
        <v>25387.840670859539</v>
      </c>
      <c r="AF10" s="194">
        <f t="shared" si="1"/>
        <v>26340.146750524109</v>
      </c>
      <c r="AG10" s="193">
        <f t="shared" ref="AG10:AL10" si="2">AG11+AG27+AG36</f>
        <v>36.871000000000002</v>
      </c>
      <c r="AH10" s="193">
        <f t="shared" si="2"/>
        <v>39.755000000000003</v>
      </c>
      <c r="AI10" s="193">
        <f t="shared" si="2"/>
        <v>44.07</v>
      </c>
      <c r="AJ10" s="193">
        <f t="shared" si="2"/>
        <v>46.642000000000003</v>
      </c>
      <c r="AK10" s="193">
        <f t="shared" si="2"/>
        <v>48.44</v>
      </c>
      <c r="AL10" s="193">
        <f t="shared" si="2"/>
        <v>50.257000000000005</v>
      </c>
      <c r="AM10" s="1"/>
      <c r="AN10" s="1"/>
    </row>
    <row r="11" spans="1:40" ht="81" x14ac:dyDescent="0.25">
      <c r="A11" s="195" t="s">
        <v>200</v>
      </c>
      <c r="B11" s="195"/>
      <c r="C11" s="196">
        <f>C13+C15+C19+C25</f>
        <v>808.3</v>
      </c>
      <c r="D11" s="196">
        <f t="shared" ref="D11:Z11" si="3">D13+D15+D19+D25</f>
        <v>1025.7800000000002</v>
      </c>
      <c r="E11" s="196">
        <f t="shared" si="3"/>
        <v>1073.99</v>
      </c>
      <c r="F11" s="196">
        <f t="shared" si="3"/>
        <v>1107.22</v>
      </c>
      <c r="G11" s="196">
        <f t="shared" si="3"/>
        <v>1149.3600000000001</v>
      </c>
      <c r="H11" s="196">
        <f t="shared" si="3"/>
        <v>1195.2399999999998</v>
      </c>
      <c r="I11" s="196">
        <f t="shared" si="3"/>
        <v>457.62</v>
      </c>
      <c r="J11" s="196">
        <f t="shared" si="3"/>
        <v>683.57999999999993</v>
      </c>
      <c r="K11" s="196">
        <f t="shared" si="3"/>
        <v>712.19</v>
      </c>
      <c r="L11" s="196">
        <f t="shared" si="3"/>
        <v>734.28</v>
      </c>
      <c r="M11" s="196">
        <f t="shared" si="3"/>
        <v>762.24</v>
      </c>
      <c r="N11" s="196">
        <f t="shared" si="3"/>
        <v>792.64</v>
      </c>
      <c r="O11" s="196">
        <f t="shared" si="3"/>
        <v>128.38999999999999</v>
      </c>
      <c r="P11" s="196">
        <f t="shared" si="3"/>
        <v>190.92</v>
      </c>
      <c r="Q11" s="196">
        <f t="shared" si="3"/>
        <v>197.5</v>
      </c>
      <c r="R11" s="196">
        <f t="shared" si="3"/>
        <v>203.06900000000002</v>
      </c>
      <c r="S11" s="196">
        <f t="shared" si="3"/>
        <v>211.30499999999998</v>
      </c>
      <c r="T11" s="196">
        <f t="shared" si="3"/>
        <v>219.82100000000003</v>
      </c>
      <c r="U11" s="196">
        <f t="shared" si="3"/>
        <v>152</v>
      </c>
      <c r="V11" s="196">
        <f t="shared" si="3"/>
        <v>138</v>
      </c>
      <c r="W11" s="196">
        <f t="shared" si="3"/>
        <v>148</v>
      </c>
      <c r="X11" s="196">
        <f t="shared" si="3"/>
        <v>152</v>
      </c>
      <c r="Y11" s="196">
        <f t="shared" si="3"/>
        <v>152</v>
      </c>
      <c r="Z11" s="196">
        <f t="shared" si="3"/>
        <v>152</v>
      </c>
      <c r="AA11" s="197">
        <f t="shared" si="1"/>
        <v>19318.530701754386</v>
      </c>
      <c r="AB11" s="197">
        <f t="shared" si="1"/>
        <v>22980.072463768112</v>
      </c>
      <c r="AC11" s="197">
        <f t="shared" si="1"/>
        <v>23744.369369369371</v>
      </c>
      <c r="AD11" s="197">
        <f t="shared" si="1"/>
        <v>24529.605263157897</v>
      </c>
      <c r="AE11" s="197">
        <f t="shared" si="1"/>
        <v>25532.346491228069</v>
      </c>
      <c r="AF11" s="197">
        <f t="shared" si="1"/>
        <v>26487.390350877191</v>
      </c>
      <c r="AG11" s="196">
        <f t="shared" ref="AG11:AL11" si="4">AG13+AG15+AG19+AG25</f>
        <v>35.237000000000002</v>
      </c>
      <c r="AH11" s="196">
        <f t="shared" si="4"/>
        <v>38.055</v>
      </c>
      <c r="AI11" s="196">
        <f t="shared" si="4"/>
        <v>42.17</v>
      </c>
      <c r="AJ11" s="196">
        <f t="shared" si="4"/>
        <v>44.742000000000004</v>
      </c>
      <c r="AK11" s="196">
        <f t="shared" si="4"/>
        <v>46.570999999999998</v>
      </c>
      <c r="AL11" s="196">
        <f t="shared" si="4"/>
        <v>48.313000000000002</v>
      </c>
      <c r="AM11" s="1"/>
      <c r="AN11" s="1"/>
    </row>
    <row r="12" spans="1:40" ht="15.6" x14ac:dyDescent="0.25">
      <c r="A12" s="198" t="s">
        <v>201</v>
      </c>
      <c r="B12" s="198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200"/>
      <c r="AB12" s="200"/>
      <c r="AC12" s="200"/>
      <c r="AD12" s="200"/>
      <c r="AE12" s="200"/>
      <c r="AF12" s="200"/>
      <c r="AG12" s="199"/>
      <c r="AH12" s="199"/>
      <c r="AI12" s="199"/>
      <c r="AJ12" s="199"/>
      <c r="AK12" s="199"/>
      <c r="AL12" s="199"/>
      <c r="AM12" s="1"/>
      <c r="AN12" s="1"/>
    </row>
    <row r="13" spans="1:40" ht="32.4" x14ac:dyDescent="0.25">
      <c r="A13" s="201" t="s">
        <v>321</v>
      </c>
      <c r="B13" s="201"/>
      <c r="C13" s="202">
        <f>C14</f>
        <v>0</v>
      </c>
      <c r="D13" s="202">
        <f t="shared" ref="D13:Z13" si="5">D14</f>
        <v>0</v>
      </c>
      <c r="E13" s="202">
        <f t="shared" si="5"/>
        <v>0</v>
      </c>
      <c r="F13" s="202">
        <f t="shared" si="5"/>
        <v>0</v>
      </c>
      <c r="G13" s="202">
        <f t="shared" si="5"/>
        <v>0</v>
      </c>
      <c r="H13" s="202">
        <f t="shared" si="5"/>
        <v>0</v>
      </c>
      <c r="I13" s="202">
        <f t="shared" si="5"/>
        <v>0</v>
      </c>
      <c r="J13" s="202">
        <f t="shared" si="5"/>
        <v>0</v>
      </c>
      <c r="K13" s="202">
        <f t="shared" si="5"/>
        <v>0</v>
      </c>
      <c r="L13" s="202">
        <f t="shared" si="5"/>
        <v>0</v>
      </c>
      <c r="M13" s="202">
        <f t="shared" si="5"/>
        <v>0</v>
      </c>
      <c r="N13" s="202">
        <f t="shared" si="5"/>
        <v>0</v>
      </c>
      <c r="O13" s="202">
        <f t="shared" si="5"/>
        <v>0</v>
      </c>
      <c r="P13" s="202">
        <f t="shared" si="5"/>
        <v>0</v>
      </c>
      <c r="Q13" s="202">
        <f t="shared" si="5"/>
        <v>0</v>
      </c>
      <c r="R13" s="202">
        <f t="shared" si="5"/>
        <v>0</v>
      </c>
      <c r="S13" s="202">
        <f t="shared" si="5"/>
        <v>0</v>
      </c>
      <c r="T13" s="202">
        <f t="shared" si="5"/>
        <v>0</v>
      </c>
      <c r="U13" s="202">
        <f t="shared" si="5"/>
        <v>0</v>
      </c>
      <c r="V13" s="202">
        <f t="shared" si="5"/>
        <v>0</v>
      </c>
      <c r="W13" s="202">
        <f t="shared" si="5"/>
        <v>0</v>
      </c>
      <c r="X13" s="202">
        <f t="shared" si="5"/>
        <v>0</v>
      </c>
      <c r="Y13" s="202">
        <f t="shared" si="5"/>
        <v>0</v>
      </c>
      <c r="Z13" s="202">
        <f t="shared" si="5"/>
        <v>0</v>
      </c>
      <c r="AA13" s="203" t="e">
        <f t="shared" ref="AA13:AF13" si="6">AG13/U13/12*1000*1000</f>
        <v>#DIV/0!</v>
      </c>
      <c r="AB13" s="203" t="e">
        <f t="shared" si="6"/>
        <v>#DIV/0!</v>
      </c>
      <c r="AC13" s="203" t="e">
        <f t="shared" si="6"/>
        <v>#DIV/0!</v>
      </c>
      <c r="AD13" s="203" t="e">
        <f t="shared" si="6"/>
        <v>#DIV/0!</v>
      </c>
      <c r="AE13" s="203" t="e">
        <f t="shared" si="6"/>
        <v>#DIV/0!</v>
      </c>
      <c r="AF13" s="203" t="e">
        <f t="shared" si="6"/>
        <v>#DIV/0!</v>
      </c>
      <c r="AG13" s="202">
        <f t="shared" ref="AG13:AL13" si="7">AG14</f>
        <v>0</v>
      </c>
      <c r="AH13" s="202">
        <f t="shared" si="7"/>
        <v>0</v>
      </c>
      <c r="AI13" s="202">
        <f t="shared" si="7"/>
        <v>0</v>
      </c>
      <c r="AJ13" s="202">
        <f t="shared" si="7"/>
        <v>0</v>
      </c>
      <c r="AK13" s="202">
        <f t="shared" si="7"/>
        <v>0</v>
      </c>
      <c r="AL13" s="202">
        <f t="shared" si="7"/>
        <v>0</v>
      </c>
      <c r="AM13" s="1"/>
      <c r="AN13" s="1"/>
    </row>
    <row r="14" spans="1:40" ht="15.6" x14ac:dyDescent="0.25">
      <c r="A14" s="204"/>
      <c r="B14" s="204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6"/>
      <c r="AB14" s="206"/>
      <c r="AC14" s="206"/>
      <c r="AD14" s="206"/>
      <c r="AE14" s="206"/>
      <c r="AF14" s="206"/>
      <c r="AG14" s="205"/>
      <c r="AH14" s="205"/>
      <c r="AI14" s="205"/>
      <c r="AJ14" s="205"/>
      <c r="AK14" s="205"/>
      <c r="AL14" s="205"/>
      <c r="AM14" s="1"/>
      <c r="AN14" s="1"/>
    </row>
    <row r="15" spans="1:40" ht="16.2" x14ac:dyDescent="0.25">
      <c r="A15" s="201" t="s">
        <v>322</v>
      </c>
      <c r="B15" s="201"/>
      <c r="C15" s="202">
        <f>SUM(C16:C18)</f>
        <v>259.5</v>
      </c>
      <c r="D15" s="202">
        <f t="shared" ref="D15:Y15" si="8">SUM(D16:D18)</f>
        <v>400.08000000000004</v>
      </c>
      <c r="E15" s="202">
        <f t="shared" si="8"/>
        <v>418.88</v>
      </c>
      <c r="F15" s="202">
        <f t="shared" si="8"/>
        <v>431.87</v>
      </c>
      <c r="G15" s="202">
        <f t="shared" si="8"/>
        <v>448.28</v>
      </c>
      <c r="H15" s="202">
        <f t="shared" si="8"/>
        <v>466.19999999999993</v>
      </c>
      <c r="I15" s="202">
        <f t="shared" si="8"/>
        <v>150.66</v>
      </c>
      <c r="J15" s="202">
        <f t="shared" si="8"/>
        <v>214.67000000000002</v>
      </c>
      <c r="K15" s="202">
        <f t="shared" si="8"/>
        <v>224.79000000000002</v>
      </c>
      <c r="L15" s="202">
        <f t="shared" si="8"/>
        <v>231.73000000000002</v>
      </c>
      <c r="M15" s="202">
        <f t="shared" si="8"/>
        <v>240.57</v>
      </c>
      <c r="N15" s="202">
        <f t="shared" si="8"/>
        <v>250.15</v>
      </c>
      <c r="O15" s="202">
        <f t="shared" si="8"/>
        <v>31.97</v>
      </c>
      <c r="P15" s="202">
        <f t="shared" si="8"/>
        <v>43.52</v>
      </c>
      <c r="Q15" s="202">
        <f t="shared" si="8"/>
        <v>45.6</v>
      </c>
      <c r="R15" s="202">
        <f t="shared" si="8"/>
        <v>46.92</v>
      </c>
      <c r="S15" s="202">
        <f t="shared" si="8"/>
        <v>48.69</v>
      </c>
      <c r="T15" s="202">
        <f t="shared" si="8"/>
        <v>50.67</v>
      </c>
      <c r="U15" s="202">
        <f t="shared" si="8"/>
        <v>59</v>
      </c>
      <c r="V15" s="202">
        <f t="shared" si="8"/>
        <v>54</v>
      </c>
      <c r="W15" s="202">
        <f t="shared" si="8"/>
        <v>59</v>
      </c>
      <c r="X15" s="202">
        <f t="shared" si="8"/>
        <v>59</v>
      </c>
      <c r="Y15" s="202">
        <f t="shared" si="8"/>
        <v>59</v>
      </c>
      <c r="Z15" s="202">
        <f>SUM(Z16:Z18)</f>
        <v>59</v>
      </c>
      <c r="AA15" s="203">
        <f t="shared" ref="AA15:AF19" si="9">AG15/U15/12*1000*1000</f>
        <v>22175.141242937854</v>
      </c>
      <c r="AB15" s="203">
        <f t="shared" si="9"/>
        <v>25462.962962962967</v>
      </c>
      <c r="AC15" s="203">
        <f t="shared" si="9"/>
        <v>26737.288135593219</v>
      </c>
      <c r="AD15" s="203">
        <f t="shared" si="9"/>
        <v>27711.864406779663</v>
      </c>
      <c r="AE15" s="203">
        <f t="shared" si="9"/>
        <v>28898.305084745763</v>
      </c>
      <c r="AF15" s="203">
        <f t="shared" si="9"/>
        <v>29957.627118644064</v>
      </c>
      <c r="AG15" s="202">
        <f>SUM(AG16:AG18)</f>
        <v>15.700000000000001</v>
      </c>
      <c r="AH15" s="202">
        <f t="shared" ref="AH15:AL15" si="10">SUM(AH16:AH18)</f>
        <v>16.5</v>
      </c>
      <c r="AI15" s="202">
        <f t="shared" si="10"/>
        <v>18.93</v>
      </c>
      <c r="AJ15" s="202">
        <f t="shared" si="10"/>
        <v>19.62</v>
      </c>
      <c r="AK15" s="202">
        <f t="shared" si="10"/>
        <v>20.46</v>
      </c>
      <c r="AL15" s="202">
        <f t="shared" si="10"/>
        <v>21.21</v>
      </c>
      <c r="AM15" s="1"/>
      <c r="AN15" s="1"/>
    </row>
    <row r="16" spans="1:40" s="126" customFormat="1" ht="15.6" x14ac:dyDescent="0.25">
      <c r="A16" s="204" t="s">
        <v>269</v>
      </c>
      <c r="B16" s="204" t="s">
        <v>273</v>
      </c>
      <c r="C16" s="112">
        <v>80.88</v>
      </c>
      <c r="D16" s="112">
        <v>122.4</v>
      </c>
      <c r="E16" s="112">
        <v>128.15</v>
      </c>
      <c r="F16" s="112">
        <v>132.13</v>
      </c>
      <c r="G16" s="112">
        <v>137.15</v>
      </c>
      <c r="H16" s="112">
        <v>142.63</v>
      </c>
      <c r="I16" s="112">
        <v>39.61</v>
      </c>
      <c r="J16" s="112">
        <v>37.979999999999997</v>
      </c>
      <c r="K16" s="112">
        <v>39.799999999999997</v>
      </c>
      <c r="L16" s="112">
        <v>41</v>
      </c>
      <c r="M16" s="112">
        <v>42.6</v>
      </c>
      <c r="N16" s="112">
        <v>44.26</v>
      </c>
      <c r="O16" s="112">
        <v>4.55</v>
      </c>
      <c r="P16" s="112">
        <v>1.8</v>
      </c>
      <c r="Q16" s="112">
        <v>1.9</v>
      </c>
      <c r="R16" s="112">
        <v>1.92</v>
      </c>
      <c r="S16" s="112">
        <v>1.99</v>
      </c>
      <c r="T16" s="112">
        <v>2.0699999999999998</v>
      </c>
      <c r="U16" s="112">
        <v>18</v>
      </c>
      <c r="V16" s="112">
        <v>17</v>
      </c>
      <c r="W16" s="112">
        <v>18</v>
      </c>
      <c r="X16" s="112">
        <v>18</v>
      </c>
      <c r="Y16" s="112">
        <v>18</v>
      </c>
      <c r="Z16" s="112">
        <v>18</v>
      </c>
      <c r="AA16" s="206">
        <f t="shared" si="9"/>
        <v>29166.666666666664</v>
      </c>
      <c r="AB16" s="206">
        <f t="shared" si="9"/>
        <v>30882.352941176472</v>
      </c>
      <c r="AC16" s="206">
        <f t="shared" si="9"/>
        <v>32592.592592592595</v>
      </c>
      <c r="AD16" s="206">
        <f t="shared" si="9"/>
        <v>33842.592592592591</v>
      </c>
      <c r="AE16" s="206">
        <f t="shared" si="9"/>
        <v>35185.18518518519</v>
      </c>
      <c r="AF16" s="206">
        <f t="shared" si="9"/>
        <v>36574.074074074066</v>
      </c>
      <c r="AG16" s="207">
        <v>6.3</v>
      </c>
      <c r="AH16" s="207">
        <v>6.3</v>
      </c>
      <c r="AI16" s="207">
        <v>7.04</v>
      </c>
      <c r="AJ16" s="207">
        <v>7.31</v>
      </c>
      <c r="AK16" s="207">
        <v>7.6</v>
      </c>
      <c r="AL16" s="207">
        <v>7.9</v>
      </c>
      <c r="AM16" s="125"/>
      <c r="AN16" s="125"/>
    </row>
    <row r="17" spans="1:40" s="126" customFormat="1" ht="15.6" x14ac:dyDescent="0.25">
      <c r="A17" s="204" t="s">
        <v>270</v>
      </c>
      <c r="B17" s="204" t="s">
        <v>274</v>
      </c>
      <c r="C17" s="112">
        <v>96.3</v>
      </c>
      <c r="D17" s="112">
        <v>123.08</v>
      </c>
      <c r="E17" s="112">
        <v>128.86000000000001</v>
      </c>
      <c r="F17" s="112">
        <v>132.86000000000001</v>
      </c>
      <c r="G17" s="112">
        <v>137.9</v>
      </c>
      <c r="H17" s="112">
        <v>143.41999999999999</v>
      </c>
      <c r="I17" s="112">
        <v>33.67</v>
      </c>
      <c r="J17" s="112">
        <v>56.65</v>
      </c>
      <c r="K17" s="112">
        <v>59.31</v>
      </c>
      <c r="L17" s="112">
        <v>61.15</v>
      </c>
      <c r="M17" s="112">
        <v>63.47</v>
      </c>
      <c r="N17" s="112">
        <v>66.010000000000005</v>
      </c>
      <c r="O17" s="112">
        <v>13.7</v>
      </c>
      <c r="P17" s="112">
        <v>28</v>
      </c>
      <c r="Q17" s="112">
        <v>29.3</v>
      </c>
      <c r="R17" s="112">
        <v>30.2</v>
      </c>
      <c r="S17" s="112">
        <v>31.3</v>
      </c>
      <c r="T17" s="112">
        <v>32.6</v>
      </c>
      <c r="U17" s="112">
        <v>20</v>
      </c>
      <c r="V17" s="112">
        <v>20</v>
      </c>
      <c r="W17" s="112">
        <v>20</v>
      </c>
      <c r="X17" s="112">
        <v>20</v>
      </c>
      <c r="Y17" s="112">
        <v>20</v>
      </c>
      <c r="Z17" s="112">
        <v>20</v>
      </c>
      <c r="AA17" s="206">
        <f t="shared" si="9"/>
        <v>18750</v>
      </c>
      <c r="AB17" s="206">
        <f t="shared" si="9"/>
        <v>23750.000000000004</v>
      </c>
      <c r="AC17" s="206">
        <f t="shared" si="9"/>
        <v>24999.999999999996</v>
      </c>
      <c r="AD17" s="206">
        <f t="shared" si="9"/>
        <v>25833.333333333332</v>
      </c>
      <c r="AE17" s="206">
        <f t="shared" si="9"/>
        <v>27083.333333333336</v>
      </c>
      <c r="AF17" s="206">
        <f t="shared" si="9"/>
        <v>27916.666666666668</v>
      </c>
      <c r="AG17" s="207">
        <v>4.5</v>
      </c>
      <c r="AH17" s="207">
        <v>5.7</v>
      </c>
      <c r="AI17" s="207">
        <v>6</v>
      </c>
      <c r="AJ17" s="207">
        <v>6.2</v>
      </c>
      <c r="AK17" s="207">
        <v>6.5</v>
      </c>
      <c r="AL17" s="207">
        <v>6.7</v>
      </c>
      <c r="AM17" s="125"/>
      <c r="AN17" s="125"/>
    </row>
    <row r="18" spans="1:40" s="115" customFormat="1" ht="15.6" x14ac:dyDescent="0.25">
      <c r="A18" s="204" t="s">
        <v>271</v>
      </c>
      <c r="B18" s="204" t="s">
        <v>275</v>
      </c>
      <c r="C18" s="112">
        <v>82.32</v>
      </c>
      <c r="D18" s="112">
        <v>154.6</v>
      </c>
      <c r="E18" s="112">
        <v>161.87</v>
      </c>
      <c r="F18" s="112">
        <v>166.88</v>
      </c>
      <c r="G18" s="112">
        <v>173.23</v>
      </c>
      <c r="H18" s="112">
        <v>180.15</v>
      </c>
      <c r="I18" s="112">
        <v>77.38</v>
      </c>
      <c r="J18" s="112">
        <v>120.04</v>
      </c>
      <c r="K18" s="112">
        <v>125.68</v>
      </c>
      <c r="L18" s="112">
        <v>129.58000000000001</v>
      </c>
      <c r="M18" s="112">
        <v>134.5</v>
      </c>
      <c r="N18" s="112">
        <v>139.88</v>
      </c>
      <c r="O18" s="112">
        <v>13.72</v>
      </c>
      <c r="P18" s="112">
        <v>13.72</v>
      </c>
      <c r="Q18" s="112">
        <v>14.4</v>
      </c>
      <c r="R18" s="112">
        <v>14.8</v>
      </c>
      <c r="S18" s="112">
        <v>15.4</v>
      </c>
      <c r="T18" s="112">
        <v>16</v>
      </c>
      <c r="U18" s="112">
        <v>21</v>
      </c>
      <c r="V18" s="112">
        <v>17</v>
      </c>
      <c r="W18" s="112">
        <v>21</v>
      </c>
      <c r="X18" s="112">
        <v>21</v>
      </c>
      <c r="Y18" s="112">
        <v>21</v>
      </c>
      <c r="Z18" s="112">
        <v>21</v>
      </c>
      <c r="AA18" s="206">
        <f t="shared" ref="AA18:AF18" si="11">AG18/U18/12*1000*1000</f>
        <v>19444.444444444445</v>
      </c>
      <c r="AB18" s="206">
        <f t="shared" si="11"/>
        <v>22058.823529411766</v>
      </c>
      <c r="AC18" s="206">
        <f t="shared" si="11"/>
        <v>23373.015873015869</v>
      </c>
      <c r="AD18" s="206">
        <f t="shared" si="11"/>
        <v>24246.031746031746</v>
      </c>
      <c r="AE18" s="206">
        <f t="shared" si="11"/>
        <v>25238.09523809524</v>
      </c>
      <c r="AF18" s="206">
        <f t="shared" si="11"/>
        <v>26230.158730158731</v>
      </c>
      <c r="AG18" s="207">
        <v>4.9000000000000004</v>
      </c>
      <c r="AH18" s="207">
        <v>4.5</v>
      </c>
      <c r="AI18" s="207">
        <v>5.89</v>
      </c>
      <c r="AJ18" s="207">
        <v>6.11</v>
      </c>
      <c r="AK18" s="207">
        <v>6.36</v>
      </c>
      <c r="AL18" s="207">
        <v>6.61</v>
      </c>
      <c r="AM18" s="114"/>
      <c r="AN18" s="114"/>
    </row>
    <row r="19" spans="1:40" ht="16.2" x14ac:dyDescent="0.25">
      <c r="A19" s="201" t="s">
        <v>323</v>
      </c>
      <c r="B19" s="201"/>
      <c r="C19" s="202">
        <f>SUM(C21:C23)</f>
        <v>77.5</v>
      </c>
      <c r="D19" s="202">
        <f t="shared" ref="D19:Z19" si="12">SUM(D21:D23)</f>
        <v>115.2</v>
      </c>
      <c r="E19" s="202">
        <f t="shared" si="12"/>
        <v>120.61</v>
      </c>
      <c r="F19" s="202">
        <f t="shared" si="12"/>
        <v>124.35</v>
      </c>
      <c r="G19" s="202">
        <f t="shared" si="12"/>
        <v>129.08000000000001</v>
      </c>
      <c r="H19" s="202">
        <f t="shared" si="12"/>
        <v>134.24</v>
      </c>
      <c r="I19" s="202">
        <f t="shared" si="12"/>
        <v>34.86</v>
      </c>
      <c r="J19" s="202">
        <f t="shared" si="12"/>
        <v>78.510000000000005</v>
      </c>
      <c r="K19" s="202">
        <f t="shared" si="12"/>
        <v>82.2</v>
      </c>
      <c r="L19" s="202">
        <f t="shared" si="12"/>
        <v>84.75</v>
      </c>
      <c r="M19" s="202">
        <f t="shared" si="12"/>
        <v>87.97</v>
      </c>
      <c r="N19" s="202">
        <f t="shared" si="12"/>
        <v>91.49</v>
      </c>
      <c r="O19" s="202">
        <f t="shared" si="12"/>
        <v>3.8200000000000003</v>
      </c>
      <c r="P19" s="202">
        <f t="shared" si="12"/>
        <v>18.7</v>
      </c>
      <c r="Q19" s="202">
        <f t="shared" si="12"/>
        <v>19.5</v>
      </c>
      <c r="R19" s="202">
        <f t="shared" si="12"/>
        <v>20.149000000000001</v>
      </c>
      <c r="S19" s="202">
        <f t="shared" si="12"/>
        <v>20.914999999999999</v>
      </c>
      <c r="T19" s="202">
        <f t="shared" si="12"/>
        <v>21.751000000000001</v>
      </c>
      <c r="U19" s="202">
        <f t="shared" si="12"/>
        <v>8</v>
      </c>
      <c r="V19" s="202">
        <f t="shared" si="12"/>
        <v>9</v>
      </c>
      <c r="W19" s="202">
        <f t="shared" si="12"/>
        <v>8</v>
      </c>
      <c r="X19" s="202">
        <f t="shared" si="12"/>
        <v>8</v>
      </c>
      <c r="Y19" s="202">
        <f t="shared" si="12"/>
        <v>8</v>
      </c>
      <c r="Z19" s="202">
        <f t="shared" si="12"/>
        <v>8</v>
      </c>
      <c r="AA19" s="203">
        <f t="shared" si="9"/>
        <v>21218.749999999996</v>
      </c>
      <c r="AB19" s="203">
        <f t="shared" si="9"/>
        <v>25509.259259259259</v>
      </c>
      <c r="AC19" s="203">
        <f t="shared" si="9"/>
        <v>22291.666666666668</v>
      </c>
      <c r="AD19" s="203">
        <f t="shared" si="9"/>
        <v>23145.833333333336</v>
      </c>
      <c r="AE19" s="203">
        <f t="shared" si="9"/>
        <v>24072.916666666664</v>
      </c>
      <c r="AF19" s="203">
        <f t="shared" si="9"/>
        <v>25031.25</v>
      </c>
      <c r="AG19" s="202">
        <f t="shared" ref="AG19:AL19" si="13">SUM(AG21:AG23)</f>
        <v>2.0369999999999999</v>
      </c>
      <c r="AH19" s="202">
        <f t="shared" si="13"/>
        <v>2.7549999999999999</v>
      </c>
      <c r="AI19" s="202">
        <f t="shared" si="13"/>
        <v>2.14</v>
      </c>
      <c r="AJ19" s="202">
        <f t="shared" si="13"/>
        <v>2.222</v>
      </c>
      <c r="AK19" s="202">
        <f t="shared" si="13"/>
        <v>2.3109999999999999</v>
      </c>
      <c r="AL19" s="202">
        <f t="shared" si="13"/>
        <v>2.403</v>
      </c>
      <c r="AM19" s="1"/>
      <c r="AN19" s="1"/>
    </row>
    <row r="20" spans="1:40" x14ac:dyDescent="0.25">
      <c r="A20" s="223"/>
      <c r="B20" s="223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</row>
    <row r="21" spans="1:40" s="115" customFormat="1" ht="15.6" x14ac:dyDescent="0.25">
      <c r="A21" s="204" t="s">
        <v>272</v>
      </c>
      <c r="B21" s="204" t="s">
        <v>276</v>
      </c>
      <c r="C21" s="112">
        <v>77.5</v>
      </c>
      <c r="D21" s="112">
        <v>115.2</v>
      </c>
      <c r="E21" s="112">
        <v>120.61</v>
      </c>
      <c r="F21" s="112">
        <v>124.35</v>
      </c>
      <c r="G21" s="112">
        <v>129.08000000000001</v>
      </c>
      <c r="H21" s="112">
        <v>134.24</v>
      </c>
      <c r="I21" s="112">
        <v>28.36</v>
      </c>
      <c r="J21" s="112">
        <v>78.510000000000005</v>
      </c>
      <c r="K21" s="112">
        <v>82.2</v>
      </c>
      <c r="L21" s="112">
        <v>84.75</v>
      </c>
      <c r="M21" s="112">
        <v>87.97</v>
      </c>
      <c r="N21" s="112">
        <v>91.49</v>
      </c>
      <c r="O21" s="112">
        <v>2.95</v>
      </c>
      <c r="P21" s="112">
        <v>18.7</v>
      </c>
      <c r="Q21" s="112">
        <v>19.5</v>
      </c>
      <c r="R21" s="112">
        <v>20.149000000000001</v>
      </c>
      <c r="S21" s="112">
        <v>20.914999999999999</v>
      </c>
      <c r="T21" s="112">
        <v>21.751000000000001</v>
      </c>
      <c r="U21" s="112">
        <v>7</v>
      </c>
      <c r="V21" s="112">
        <v>9</v>
      </c>
      <c r="W21" s="112">
        <v>7</v>
      </c>
      <c r="X21" s="112">
        <v>7</v>
      </c>
      <c r="Y21" s="112">
        <v>7</v>
      </c>
      <c r="Z21" s="112">
        <v>7</v>
      </c>
      <c r="AA21" s="206">
        <f t="shared" ref="AA21:AA26" si="14">AG21/U21/12*1000*1000</f>
        <v>22595.238095238095</v>
      </c>
      <c r="AB21" s="206">
        <f t="shared" ref="AB21:AB25" si="15">AH21/V21/12*1000*1000</f>
        <v>24222.222222222226</v>
      </c>
      <c r="AC21" s="206">
        <f t="shared" ref="AC21:AC26" si="16">AI21/W21/12*1000*1000</f>
        <v>25476.190476190473</v>
      </c>
      <c r="AD21" s="206">
        <f t="shared" ref="AD21:AD26" si="17">AJ21/X21/12*1000*1000</f>
        <v>26452.380952380954</v>
      </c>
      <c r="AE21" s="206">
        <f t="shared" ref="AE21:AE26" si="18">AK21/Y21/12*1000*1000</f>
        <v>27511.904761904763</v>
      </c>
      <c r="AF21" s="206">
        <f t="shared" ref="AF21:AF25" si="19">AL21/Z21/12*1000*1000</f>
        <v>28607.142857142859</v>
      </c>
      <c r="AG21" s="207">
        <v>1.8979999999999999</v>
      </c>
      <c r="AH21" s="207">
        <v>2.6160000000000001</v>
      </c>
      <c r="AI21" s="207">
        <v>2.14</v>
      </c>
      <c r="AJ21" s="207">
        <v>2.222</v>
      </c>
      <c r="AK21" s="207">
        <v>2.3109999999999999</v>
      </c>
      <c r="AL21" s="207">
        <v>2.403</v>
      </c>
      <c r="AM21" s="114"/>
      <c r="AN21" s="114"/>
    </row>
    <row r="22" spans="1:40" s="126" customFormat="1" ht="15.6" x14ac:dyDescent="0.25">
      <c r="A22" s="204" t="s">
        <v>413</v>
      </c>
      <c r="B22" s="204" t="s">
        <v>414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0.1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6.5000000000000002E-2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1</v>
      </c>
      <c r="V22" s="112">
        <v>0</v>
      </c>
      <c r="W22" s="112">
        <v>1</v>
      </c>
      <c r="X22" s="112">
        <v>1</v>
      </c>
      <c r="Y22" s="112">
        <v>1</v>
      </c>
      <c r="Z22" s="112">
        <v>1</v>
      </c>
      <c r="AA22" s="206">
        <f t="shared" ref="AA22:AA23" si="20">AG22/U22/12*1000*1000</f>
        <v>11583.333333333334</v>
      </c>
      <c r="AB22" s="206" t="e">
        <f t="shared" ref="AB22:AB23" si="21">AH22/V22/12*1000*1000</f>
        <v>#DIV/0!</v>
      </c>
      <c r="AC22" s="206">
        <f t="shared" ref="AC22:AC23" si="22">AI22/W22/12*1000*1000</f>
        <v>0</v>
      </c>
      <c r="AD22" s="206">
        <f t="shared" ref="AD22:AD23" si="23">AJ22/X22/12*1000*1000</f>
        <v>0</v>
      </c>
      <c r="AE22" s="206">
        <f t="shared" ref="AE22:AE23" si="24">AK22/Y22/12*1000*1000</f>
        <v>0</v>
      </c>
      <c r="AF22" s="206">
        <f t="shared" ref="AF22:AF23" si="25">AL22/Z22/12*1000*1000</f>
        <v>0</v>
      </c>
      <c r="AG22" s="207">
        <v>0.13900000000000001</v>
      </c>
      <c r="AH22" s="207">
        <v>0.13900000000000001</v>
      </c>
      <c r="AI22" s="207">
        <v>0</v>
      </c>
      <c r="AJ22" s="207">
        <v>0</v>
      </c>
      <c r="AK22" s="207">
        <v>0</v>
      </c>
      <c r="AL22" s="207">
        <v>0</v>
      </c>
      <c r="AM22" s="125"/>
      <c r="AN22" s="125"/>
    </row>
    <row r="23" spans="1:40" s="115" customFormat="1" ht="15.6" x14ac:dyDescent="0.25">
      <c r="A23" s="204" t="s">
        <v>415</v>
      </c>
      <c r="B23" s="290" t="s">
        <v>274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6.4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0.80500000000000005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206" t="e">
        <f t="shared" si="20"/>
        <v>#DIV/0!</v>
      </c>
      <c r="AB23" s="206" t="e">
        <f t="shared" si="21"/>
        <v>#DIV/0!</v>
      </c>
      <c r="AC23" s="206" t="e">
        <f t="shared" si="22"/>
        <v>#DIV/0!</v>
      </c>
      <c r="AD23" s="206" t="e">
        <f t="shared" si="23"/>
        <v>#DIV/0!</v>
      </c>
      <c r="AE23" s="206" t="e">
        <f t="shared" si="24"/>
        <v>#DIV/0!</v>
      </c>
      <c r="AF23" s="206" t="e">
        <f t="shared" si="25"/>
        <v>#DIV/0!</v>
      </c>
      <c r="AG23" s="207">
        <v>0</v>
      </c>
      <c r="AH23" s="207">
        <v>0</v>
      </c>
      <c r="AI23" s="207">
        <v>0</v>
      </c>
      <c r="AJ23" s="207">
        <v>0</v>
      </c>
      <c r="AK23" s="207">
        <v>0</v>
      </c>
      <c r="AL23" s="207">
        <v>0</v>
      </c>
      <c r="AM23" s="114"/>
      <c r="AN23" s="114"/>
    </row>
    <row r="24" spans="1:40" ht="15.6" x14ac:dyDescent="0.25">
      <c r="A24" s="204"/>
      <c r="B24" s="204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6"/>
      <c r="AB24" s="206"/>
      <c r="AC24" s="206"/>
      <c r="AD24" s="206"/>
      <c r="AE24" s="206"/>
      <c r="AF24" s="206"/>
      <c r="AG24" s="205"/>
      <c r="AH24" s="205"/>
      <c r="AI24" s="205"/>
      <c r="AJ24" s="205"/>
      <c r="AK24" s="205"/>
      <c r="AL24" s="205"/>
      <c r="AM24" s="1"/>
      <c r="AN24" s="1"/>
    </row>
    <row r="25" spans="1:40" s="115" customFormat="1" ht="16.2" x14ac:dyDescent="0.25">
      <c r="A25" s="201" t="s">
        <v>277</v>
      </c>
      <c r="B25" s="201" t="s">
        <v>265</v>
      </c>
      <c r="C25" s="291">
        <f>C26</f>
        <v>471.3</v>
      </c>
      <c r="D25" s="291">
        <f t="shared" ref="D25:Z25" si="26">D26</f>
        <v>510.5</v>
      </c>
      <c r="E25" s="291">
        <f t="shared" si="26"/>
        <v>534.5</v>
      </c>
      <c r="F25" s="291">
        <f t="shared" si="26"/>
        <v>551</v>
      </c>
      <c r="G25" s="291">
        <f t="shared" si="26"/>
        <v>572</v>
      </c>
      <c r="H25" s="291">
        <f t="shared" si="26"/>
        <v>594.79999999999995</v>
      </c>
      <c r="I25" s="291">
        <f t="shared" si="26"/>
        <v>272.10000000000002</v>
      </c>
      <c r="J25" s="291">
        <f t="shared" si="26"/>
        <v>390.4</v>
      </c>
      <c r="K25" s="291">
        <f t="shared" si="26"/>
        <v>405.2</v>
      </c>
      <c r="L25" s="291">
        <f t="shared" si="26"/>
        <v>417.8</v>
      </c>
      <c r="M25" s="291">
        <f t="shared" si="26"/>
        <v>433.7</v>
      </c>
      <c r="N25" s="291">
        <f t="shared" si="26"/>
        <v>451</v>
      </c>
      <c r="O25" s="291">
        <f t="shared" si="26"/>
        <v>92.6</v>
      </c>
      <c r="P25" s="291">
        <f t="shared" si="26"/>
        <v>128.69999999999999</v>
      </c>
      <c r="Q25" s="291">
        <f t="shared" si="26"/>
        <v>132.4</v>
      </c>
      <c r="R25" s="291">
        <f t="shared" si="26"/>
        <v>136</v>
      </c>
      <c r="S25" s="291">
        <f t="shared" si="26"/>
        <v>141.69999999999999</v>
      </c>
      <c r="T25" s="291">
        <f t="shared" si="26"/>
        <v>147.4</v>
      </c>
      <c r="U25" s="291">
        <f t="shared" si="26"/>
        <v>85</v>
      </c>
      <c r="V25" s="291">
        <f t="shared" si="26"/>
        <v>75</v>
      </c>
      <c r="W25" s="291">
        <f t="shared" si="26"/>
        <v>81</v>
      </c>
      <c r="X25" s="291">
        <f t="shared" si="26"/>
        <v>85</v>
      </c>
      <c r="Y25" s="291">
        <f t="shared" si="26"/>
        <v>85</v>
      </c>
      <c r="Z25" s="291">
        <f t="shared" si="26"/>
        <v>85</v>
      </c>
      <c r="AA25" s="203">
        <f t="shared" si="14"/>
        <v>17156.862745098038</v>
      </c>
      <c r="AB25" s="203">
        <f t="shared" si="15"/>
        <v>20888.888888888887</v>
      </c>
      <c r="AC25" s="203">
        <f t="shared" si="16"/>
        <v>21707.818930041158</v>
      </c>
      <c r="AD25" s="203">
        <f t="shared" si="17"/>
        <v>22450.98039215686</v>
      </c>
      <c r="AE25" s="203">
        <f t="shared" si="18"/>
        <v>23333.333333333336</v>
      </c>
      <c r="AF25" s="203">
        <f t="shared" si="19"/>
        <v>24215.686274509804</v>
      </c>
      <c r="AG25" s="291">
        <f t="shared" ref="AG25:AL25" si="27">AG26</f>
        <v>17.5</v>
      </c>
      <c r="AH25" s="291">
        <f t="shared" si="27"/>
        <v>18.8</v>
      </c>
      <c r="AI25" s="291">
        <f t="shared" si="27"/>
        <v>21.1</v>
      </c>
      <c r="AJ25" s="291">
        <f t="shared" si="27"/>
        <v>22.9</v>
      </c>
      <c r="AK25" s="291">
        <f t="shared" si="27"/>
        <v>23.8</v>
      </c>
      <c r="AL25" s="291">
        <f t="shared" si="27"/>
        <v>24.7</v>
      </c>
      <c r="AM25" s="114"/>
      <c r="AN25" s="114"/>
    </row>
    <row r="26" spans="1:40" s="116" customFormat="1" ht="16.2" x14ac:dyDescent="0.25">
      <c r="A26" s="204"/>
      <c r="B26" s="204"/>
      <c r="C26" s="205">
        <v>471.3</v>
      </c>
      <c r="D26" s="205">
        <v>510.5</v>
      </c>
      <c r="E26" s="205">
        <v>534.5</v>
      </c>
      <c r="F26" s="205">
        <v>551</v>
      </c>
      <c r="G26" s="205">
        <v>572</v>
      </c>
      <c r="H26" s="205">
        <v>594.79999999999995</v>
      </c>
      <c r="I26" s="205">
        <v>272.10000000000002</v>
      </c>
      <c r="J26" s="205">
        <v>390.4</v>
      </c>
      <c r="K26" s="205">
        <v>405.2</v>
      </c>
      <c r="L26" s="205">
        <v>417.8</v>
      </c>
      <c r="M26" s="205">
        <v>433.7</v>
      </c>
      <c r="N26" s="205">
        <v>451</v>
      </c>
      <c r="O26" s="205">
        <v>92.6</v>
      </c>
      <c r="P26" s="205">
        <v>128.69999999999999</v>
      </c>
      <c r="Q26" s="205">
        <v>132.4</v>
      </c>
      <c r="R26" s="205">
        <v>136</v>
      </c>
      <c r="S26" s="205">
        <v>141.69999999999999</v>
      </c>
      <c r="T26" s="205">
        <v>147.4</v>
      </c>
      <c r="U26" s="205">
        <v>85</v>
      </c>
      <c r="V26" s="205">
        <v>75</v>
      </c>
      <c r="W26" s="205">
        <v>81</v>
      </c>
      <c r="X26" s="205">
        <v>85</v>
      </c>
      <c r="Y26" s="205">
        <v>85</v>
      </c>
      <c r="Z26" s="205">
        <v>85</v>
      </c>
      <c r="AA26" s="203">
        <f t="shared" si="14"/>
        <v>17156.862745098038</v>
      </c>
      <c r="AB26" s="203">
        <f t="shared" ref="AB26" si="28">AH26/V26/12*1000*1000</f>
        <v>20888.888888888887</v>
      </c>
      <c r="AC26" s="203">
        <f t="shared" si="16"/>
        <v>21707.818930041158</v>
      </c>
      <c r="AD26" s="203">
        <f t="shared" si="17"/>
        <v>22450.98039215686</v>
      </c>
      <c r="AE26" s="203">
        <f t="shared" si="18"/>
        <v>23333.333333333336</v>
      </c>
      <c r="AF26" s="203">
        <f>AL26/Z26/12*1000*1000</f>
        <v>24215.686274509804</v>
      </c>
      <c r="AG26" s="205">
        <v>17.5</v>
      </c>
      <c r="AH26" s="205">
        <v>18.8</v>
      </c>
      <c r="AI26" s="205">
        <v>21.1</v>
      </c>
      <c r="AJ26" s="205">
        <v>22.9</v>
      </c>
      <c r="AK26" s="205">
        <v>23.8</v>
      </c>
      <c r="AL26" s="205">
        <v>24.7</v>
      </c>
      <c r="AM26" s="117"/>
      <c r="AN26" s="117"/>
    </row>
    <row r="27" spans="1:40" s="120" customFormat="1" ht="32.4" x14ac:dyDescent="0.25">
      <c r="A27" s="195" t="s">
        <v>202</v>
      </c>
      <c r="B27" s="195"/>
      <c r="C27" s="196">
        <f>C29+C31+C33</f>
        <v>15.4</v>
      </c>
      <c r="D27" s="196">
        <f t="shared" ref="D27:Z27" si="29">D29+D31+D33</f>
        <v>25.7</v>
      </c>
      <c r="E27" s="196">
        <f t="shared" si="29"/>
        <v>25.6</v>
      </c>
      <c r="F27" s="196">
        <f t="shared" si="29"/>
        <v>28.1</v>
      </c>
      <c r="G27" s="196">
        <f t="shared" si="29"/>
        <v>28.8</v>
      </c>
      <c r="H27" s="196">
        <f t="shared" si="29"/>
        <v>29.6</v>
      </c>
      <c r="I27" s="196">
        <f t="shared" si="29"/>
        <v>12.7</v>
      </c>
      <c r="J27" s="196">
        <f t="shared" si="29"/>
        <v>35.700000000000003</v>
      </c>
      <c r="K27" s="196">
        <f t="shared" si="29"/>
        <v>32.799999999999997</v>
      </c>
      <c r="L27" s="196">
        <f t="shared" si="29"/>
        <v>36</v>
      </c>
      <c r="M27" s="196">
        <f t="shared" si="29"/>
        <v>37</v>
      </c>
      <c r="N27" s="196">
        <f t="shared" si="29"/>
        <v>38</v>
      </c>
      <c r="O27" s="196">
        <f t="shared" si="29"/>
        <v>-0.49299999999999999</v>
      </c>
      <c r="P27" s="196">
        <f t="shared" si="29"/>
        <v>1.5</v>
      </c>
      <c r="Q27" s="196">
        <f t="shared" si="29"/>
        <v>0.7</v>
      </c>
      <c r="R27" s="196">
        <f t="shared" si="29"/>
        <v>1</v>
      </c>
      <c r="S27" s="196">
        <f t="shared" si="29"/>
        <v>1</v>
      </c>
      <c r="T27" s="196">
        <f t="shared" si="29"/>
        <v>1</v>
      </c>
      <c r="U27" s="196">
        <f t="shared" si="29"/>
        <v>7</v>
      </c>
      <c r="V27" s="196">
        <f t="shared" si="29"/>
        <v>7</v>
      </c>
      <c r="W27" s="196">
        <f t="shared" si="29"/>
        <v>7</v>
      </c>
      <c r="X27" s="196">
        <f t="shared" si="29"/>
        <v>7</v>
      </c>
      <c r="Y27" s="196">
        <f t="shared" si="29"/>
        <v>7</v>
      </c>
      <c r="Z27" s="196">
        <f t="shared" si="29"/>
        <v>7</v>
      </c>
      <c r="AA27" s="197">
        <f t="shared" ref="AA27:AF27" si="30">AG27/U27/12*1000*1000</f>
        <v>19452.38095238095</v>
      </c>
      <c r="AB27" s="197">
        <f t="shared" si="30"/>
        <v>20238.09523809524</v>
      </c>
      <c r="AC27" s="197">
        <f t="shared" si="30"/>
        <v>22619.047619047618</v>
      </c>
      <c r="AD27" s="197">
        <f t="shared" si="30"/>
        <v>22619.047619047618</v>
      </c>
      <c r="AE27" s="197">
        <f t="shared" si="30"/>
        <v>22250.000000000004</v>
      </c>
      <c r="AF27" s="197">
        <f t="shared" si="30"/>
        <v>23142.857142857141</v>
      </c>
      <c r="AG27" s="196">
        <f t="shared" ref="AG27:AL27" si="31">AG29+AG31+AG33</f>
        <v>1.6339999999999999</v>
      </c>
      <c r="AH27" s="196">
        <f t="shared" si="31"/>
        <v>1.7</v>
      </c>
      <c r="AI27" s="196">
        <f t="shared" si="31"/>
        <v>1.9</v>
      </c>
      <c r="AJ27" s="196">
        <f t="shared" si="31"/>
        <v>1.9</v>
      </c>
      <c r="AK27" s="196">
        <f t="shared" si="31"/>
        <v>1.869</v>
      </c>
      <c r="AL27" s="196">
        <f t="shared" si="31"/>
        <v>1.944</v>
      </c>
      <c r="AM27" s="118"/>
      <c r="AN27" s="119"/>
    </row>
    <row r="28" spans="1:40" ht="15.6" x14ac:dyDescent="0.25">
      <c r="A28" s="198" t="s">
        <v>201</v>
      </c>
      <c r="B28" s="198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200"/>
      <c r="AB28" s="200"/>
      <c r="AC28" s="200"/>
      <c r="AD28" s="200"/>
      <c r="AE28" s="200"/>
      <c r="AF28" s="200"/>
      <c r="AG28" s="199"/>
      <c r="AH28" s="199"/>
      <c r="AI28" s="199"/>
      <c r="AJ28" s="199"/>
      <c r="AK28" s="199"/>
      <c r="AL28" s="199"/>
      <c r="AM28" s="1"/>
      <c r="AN28" s="1"/>
    </row>
    <row r="29" spans="1:40" ht="32.4" x14ac:dyDescent="0.25">
      <c r="A29" s="201" t="s">
        <v>321</v>
      </c>
      <c r="B29" s="201"/>
      <c r="C29" s="202">
        <f>C30</f>
        <v>0</v>
      </c>
      <c r="D29" s="202">
        <f t="shared" ref="D29:Z29" si="32">D30</f>
        <v>0</v>
      </c>
      <c r="E29" s="202">
        <f t="shared" si="32"/>
        <v>0</v>
      </c>
      <c r="F29" s="202">
        <f t="shared" si="32"/>
        <v>0</v>
      </c>
      <c r="G29" s="202">
        <f t="shared" si="32"/>
        <v>0</v>
      </c>
      <c r="H29" s="202">
        <f t="shared" si="32"/>
        <v>0</v>
      </c>
      <c r="I29" s="202">
        <f t="shared" si="32"/>
        <v>0</v>
      </c>
      <c r="J29" s="202">
        <f t="shared" si="32"/>
        <v>0</v>
      </c>
      <c r="K29" s="202">
        <f t="shared" si="32"/>
        <v>0</v>
      </c>
      <c r="L29" s="202">
        <f t="shared" si="32"/>
        <v>0</v>
      </c>
      <c r="M29" s="202">
        <f t="shared" si="32"/>
        <v>0</v>
      </c>
      <c r="N29" s="202">
        <f t="shared" si="32"/>
        <v>0</v>
      </c>
      <c r="O29" s="202">
        <f t="shared" si="32"/>
        <v>0</v>
      </c>
      <c r="P29" s="202">
        <f t="shared" si="32"/>
        <v>0</v>
      </c>
      <c r="Q29" s="202">
        <f t="shared" si="32"/>
        <v>0</v>
      </c>
      <c r="R29" s="202">
        <f t="shared" si="32"/>
        <v>0</v>
      </c>
      <c r="S29" s="202">
        <f t="shared" si="32"/>
        <v>0</v>
      </c>
      <c r="T29" s="202">
        <f t="shared" si="32"/>
        <v>0</v>
      </c>
      <c r="U29" s="202">
        <f t="shared" si="32"/>
        <v>0</v>
      </c>
      <c r="V29" s="202">
        <f t="shared" si="32"/>
        <v>0</v>
      </c>
      <c r="W29" s="202">
        <f t="shared" si="32"/>
        <v>0</v>
      </c>
      <c r="X29" s="202">
        <f t="shared" si="32"/>
        <v>0</v>
      </c>
      <c r="Y29" s="202">
        <f t="shared" si="32"/>
        <v>0</v>
      </c>
      <c r="Z29" s="202">
        <f t="shared" si="32"/>
        <v>0</v>
      </c>
      <c r="AA29" s="203" t="e">
        <f t="shared" ref="AA29:AF31" si="33">AG29/U29/12*1000*1000</f>
        <v>#DIV/0!</v>
      </c>
      <c r="AB29" s="203" t="e">
        <f t="shared" si="33"/>
        <v>#DIV/0!</v>
      </c>
      <c r="AC29" s="203" t="e">
        <f t="shared" si="33"/>
        <v>#DIV/0!</v>
      </c>
      <c r="AD29" s="203" t="e">
        <f t="shared" si="33"/>
        <v>#DIV/0!</v>
      </c>
      <c r="AE29" s="203" t="e">
        <f t="shared" si="33"/>
        <v>#DIV/0!</v>
      </c>
      <c r="AF29" s="203" t="e">
        <f t="shared" si="33"/>
        <v>#DIV/0!</v>
      </c>
      <c r="AG29" s="202">
        <f t="shared" ref="AG29:AL29" si="34">AG30</f>
        <v>0</v>
      </c>
      <c r="AH29" s="202">
        <f t="shared" si="34"/>
        <v>0</v>
      </c>
      <c r="AI29" s="202">
        <f t="shared" si="34"/>
        <v>0</v>
      </c>
      <c r="AJ29" s="202">
        <f t="shared" si="34"/>
        <v>0</v>
      </c>
      <c r="AK29" s="202">
        <f t="shared" si="34"/>
        <v>0</v>
      </c>
      <c r="AL29" s="202">
        <f t="shared" si="34"/>
        <v>0</v>
      </c>
      <c r="AM29" s="1"/>
      <c r="AN29" s="1"/>
    </row>
    <row r="30" spans="1:40" ht="15.6" x14ac:dyDescent="0.25">
      <c r="A30" s="204"/>
      <c r="B30" s="204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6"/>
      <c r="AB30" s="206"/>
      <c r="AC30" s="206"/>
      <c r="AD30" s="206"/>
      <c r="AE30" s="206"/>
      <c r="AF30" s="206"/>
      <c r="AG30" s="205"/>
      <c r="AH30" s="205"/>
      <c r="AI30" s="205"/>
      <c r="AJ30" s="205"/>
      <c r="AK30" s="205"/>
      <c r="AL30" s="205"/>
      <c r="AM30" s="1"/>
      <c r="AN30" s="1"/>
    </row>
    <row r="31" spans="1:40" ht="16.2" x14ac:dyDescent="0.25">
      <c r="A31" s="201" t="s">
        <v>322</v>
      </c>
      <c r="B31" s="201"/>
      <c r="C31" s="202">
        <f>C32</f>
        <v>0</v>
      </c>
      <c r="D31" s="202">
        <f t="shared" ref="D31:Z31" si="35">D32</f>
        <v>0</v>
      </c>
      <c r="E31" s="202">
        <f t="shared" si="35"/>
        <v>0</v>
      </c>
      <c r="F31" s="202">
        <f t="shared" si="35"/>
        <v>0</v>
      </c>
      <c r="G31" s="202">
        <f t="shared" si="35"/>
        <v>0</v>
      </c>
      <c r="H31" s="202">
        <f t="shared" si="35"/>
        <v>0</v>
      </c>
      <c r="I31" s="202">
        <f t="shared" si="35"/>
        <v>0</v>
      </c>
      <c r="J31" s="202">
        <f t="shared" si="35"/>
        <v>0</v>
      </c>
      <c r="K31" s="202">
        <f t="shared" si="35"/>
        <v>0</v>
      </c>
      <c r="L31" s="202">
        <f t="shared" si="35"/>
        <v>0</v>
      </c>
      <c r="M31" s="202">
        <f t="shared" si="35"/>
        <v>0</v>
      </c>
      <c r="N31" s="202">
        <f t="shared" si="35"/>
        <v>0</v>
      </c>
      <c r="O31" s="202">
        <f t="shared" si="35"/>
        <v>0</v>
      </c>
      <c r="P31" s="202">
        <f t="shared" si="35"/>
        <v>0</v>
      </c>
      <c r="Q31" s="202">
        <f t="shared" si="35"/>
        <v>0</v>
      </c>
      <c r="R31" s="202">
        <f t="shared" si="35"/>
        <v>0</v>
      </c>
      <c r="S31" s="202">
        <f t="shared" si="35"/>
        <v>0</v>
      </c>
      <c r="T31" s="202">
        <f t="shared" si="35"/>
        <v>0</v>
      </c>
      <c r="U31" s="202">
        <f t="shared" si="35"/>
        <v>0</v>
      </c>
      <c r="V31" s="202">
        <f t="shared" si="35"/>
        <v>0</v>
      </c>
      <c r="W31" s="202">
        <f t="shared" si="35"/>
        <v>0</v>
      </c>
      <c r="X31" s="202">
        <f t="shared" si="35"/>
        <v>0</v>
      </c>
      <c r="Y31" s="202">
        <f t="shared" si="35"/>
        <v>0</v>
      </c>
      <c r="Z31" s="202">
        <f t="shared" si="35"/>
        <v>0</v>
      </c>
      <c r="AA31" s="203" t="e">
        <f t="shared" si="33"/>
        <v>#DIV/0!</v>
      </c>
      <c r="AB31" s="203" t="e">
        <f t="shared" si="33"/>
        <v>#DIV/0!</v>
      </c>
      <c r="AC31" s="203" t="e">
        <f t="shared" si="33"/>
        <v>#DIV/0!</v>
      </c>
      <c r="AD31" s="203" t="e">
        <f t="shared" si="33"/>
        <v>#DIV/0!</v>
      </c>
      <c r="AE31" s="203" t="e">
        <f t="shared" si="33"/>
        <v>#DIV/0!</v>
      </c>
      <c r="AF31" s="203" t="e">
        <f t="shared" si="33"/>
        <v>#DIV/0!</v>
      </c>
      <c r="AG31" s="202">
        <f t="shared" ref="AG31" si="36">AG32</f>
        <v>0</v>
      </c>
      <c r="AH31" s="202">
        <f t="shared" ref="AH31" si="37">AH32</f>
        <v>0</v>
      </c>
      <c r="AI31" s="202">
        <f t="shared" ref="AI31" si="38">AI32</f>
        <v>0</v>
      </c>
      <c r="AJ31" s="202">
        <f t="shared" ref="AJ31" si="39">AJ32</f>
        <v>0</v>
      </c>
      <c r="AK31" s="202">
        <f t="shared" ref="AK31" si="40">AK32</f>
        <v>0</v>
      </c>
      <c r="AL31" s="202">
        <f t="shared" ref="AL31" si="41">AL32</f>
        <v>0</v>
      </c>
      <c r="AM31" s="1"/>
      <c r="AN31" s="1"/>
    </row>
    <row r="32" spans="1:40" ht="15.6" x14ac:dyDescent="0.25">
      <c r="A32" s="204"/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6"/>
      <c r="AB32" s="206"/>
      <c r="AC32" s="206"/>
      <c r="AD32" s="206"/>
      <c r="AE32" s="206"/>
      <c r="AF32" s="206"/>
      <c r="AG32" s="205"/>
      <c r="AH32" s="205"/>
      <c r="AI32" s="205"/>
      <c r="AJ32" s="205"/>
      <c r="AK32" s="205"/>
      <c r="AL32" s="205"/>
      <c r="AM32" s="1"/>
      <c r="AN32" s="1"/>
    </row>
    <row r="33" spans="1:40" ht="16.2" x14ac:dyDescent="0.25">
      <c r="A33" s="201" t="s">
        <v>323</v>
      </c>
      <c r="B33" s="201"/>
      <c r="C33" s="202">
        <f>SUM(C34:C34)</f>
        <v>15.4</v>
      </c>
      <c r="D33" s="202">
        <f t="shared" ref="D33:Z33" si="42">SUM(D34:D34)</f>
        <v>25.7</v>
      </c>
      <c r="E33" s="202">
        <f t="shared" si="42"/>
        <v>25.6</v>
      </c>
      <c r="F33" s="202">
        <f t="shared" si="42"/>
        <v>28.1</v>
      </c>
      <c r="G33" s="202">
        <f t="shared" si="42"/>
        <v>28.8</v>
      </c>
      <c r="H33" s="202">
        <f t="shared" si="42"/>
        <v>29.6</v>
      </c>
      <c r="I33" s="202">
        <f t="shared" si="42"/>
        <v>12.7</v>
      </c>
      <c r="J33" s="202">
        <f t="shared" si="42"/>
        <v>35.700000000000003</v>
      </c>
      <c r="K33" s="202">
        <f t="shared" si="42"/>
        <v>32.799999999999997</v>
      </c>
      <c r="L33" s="202">
        <f t="shared" si="42"/>
        <v>36</v>
      </c>
      <c r="M33" s="202">
        <f t="shared" si="42"/>
        <v>37</v>
      </c>
      <c r="N33" s="202">
        <f t="shared" si="42"/>
        <v>38</v>
      </c>
      <c r="O33" s="202">
        <f t="shared" si="42"/>
        <v>-0.49299999999999999</v>
      </c>
      <c r="P33" s="202">
        <f t="shared" si="42"/>
        <v>1.5</v>
      </c>
      <c r="Q33" s="202">
        <f t="shared" si="42"/>
        <v>0.7</v>
      </c>
      <c r="R33" s="202">
        <f t="shared" si="42"/>
        <v>1</v>
      </c>
      <c r="S33" s="202">
        <f t="shared" si="42"/>
        <v>1</v>
      </c>
      <c r="T33" s="202">
        <f t="shared" si="42"/>
        <v>1</v>
      </c>
      <c r="U33" s="202">
        <f t="shared" si="42"/>
        <v>7</v>
      </c>
      <c r="V33" s="202">
        <f t="shared" si="42"/>
        <v>7</v>
      </c>
      <c r="W33" s="202">
        <f t="shared" si="42"/>
        <v>7</v>
      </c>
      <c r="X33" s="202">
        <f t="shared" si="42"/>
        <v>7</v>
      </c>
      <c r="Y33" s="202">
        <f t="shared" si="42"/>
        <v>7</v>
      </c>
      <c r="Z33" s="202">
        <f t="shared" si="42"/>
        <v>7</v>
      </c>
      <c r="AA33" s="203">
        <f t="shared" ref="AA33:AF34" si="43">AG33/U33/12*1000*1000</f>
        <v>19452.38095238095</v>
      </c>
      <c r="AB33" s="203">
        <f t="shared" si="43"/>
        <v>20238.09523809524</v>
      </c>
      <c r="AC33" s="203">
        <f t="shared" si="43"/>
        <v>22619.047619047618</v>
      </c>
      <c r="AD33" s="203">
        <f t="shared" si="43"/>
        <v>22619.047619047618</v>
      </c>
      <c r="AE33" s="203">
        <f t="shared" si="43"/>
        <v>22250.000000000004</v>
      </c>
      <c r="AF33" s="203">
        <f t="shared" si="43"/>
        <v>23142.857142857141</v>
      </c>
      <c r="AG33" s="202">
        <f t="shared" ref="AG33:AL33" si="44">SUM(AG34:AG34)</f>
        <v>1.6339999999999999</v>
      </c>
      <c r="AH33" s="202">
        <f t="shared" si="44"/>
        <v>1.7</v>
      </c>
      <c r="AI33" s="202">
        <f t="shared" si="44"/>
        <v>1.9</v>
      </c>
      <c r="AJ33" s="202">
        <f t="shared" si="44"/>
        <v>1.9</v>
      </c>
      <c r="AK33" s="202">
        <f t="shared" si="44"/>
        <v>1.869</v>
      </c>
      <c r="AL33" s="202">
        <f t="shared" si="44"/>
        <v>1.944</v>
      </c>
      <c r="AM33" s="1"/>
      <c r="AN33" s="1"/>
    </row>
    <row r="34" spans="1:40" s="115" customFormat="1" ht="15.6" x14ac:dyDescent="0.25">
      <c r="A34" s="204" t="s">
        <v>279</v>
      </c>
      <c r="B34" s="204" t="s">
        <v>278</v>
      </c>
      <c r="C34" s="205">
        <v>15.4</v>
      </c>
      <c r="D34" s="205">
        <v>25.7</v>
      </c>
      <c r="E34" s="205">
        <v>25.6</v>
      </c>
      <c r="F34" s="205">
        <v>28.1</v>
      </c>
      <c r="G34" s="205">
        <v>28.8</v>
      </c>
      <c r="H34" s="205">
        <v>29.6</v>
      </c>
      <c r="I34" s="205">
        <v>12.7</v>
      </c>
      <c r="J34" s="205">
        <v>35.700000000000003</v>
      </c>
      <c r="K34" s="205">
        <v>32.799999999999997</v>
      </c>
      <c r="L34" s="205">
        <v>36</v>
      </c>
      <c r="M34" s="205">
        <v>37</v>
      </c>
      <c r="N34" s="205">
        <v>38</v>
      </c>
      <c r="O34" s="205">
        <v>-0.49299999999999999</v>
      </c>
      <c r="P34" s="205">
        <v>1.5</v>
      </c>
      <c r="Q34" s="205">
        <v>0.7</v>
      </c>
      <c r="R34" s="205">
        <v>1</v>
      </c>
      <c r="S34" s="205">
        <v>1</v>
      </c>
      <c r="T34" s="205">
        <v>1</v>
      </c>
      <c r="U34" s="205">
        <v>7</v>
      </c>
      <c r="V34" s="205">
        <v>7</v>
      </c>
      <c r="W34" s="205">
        <v>7</v>
      </c>
      <c r="X34" s="205">
        <v>7</v>
      </c>
      <c r="Y34" s="205">
        <v>7</v>
      </c>
      <c r="Z34" s="205">
        <v>7</v>
      </c>
      <c r="AA34" s="206">
        <f t="shared" si="43"/>
        <v>19452.38095238095</v>
      </c>
      <c r="AB34" s="206">
        <f t="shared" si="43"/>
        <v>20238.09523809524</v>
      </c>
      <c r="AC34" s="206">
        <f t="shared" si="43"/>
        <v>22619.047619047618</v>
      </c>
      <c r="AD34" s="206">
        <f t="shared" si="43"/>
        <v>22619.047619047618</v>
      </c>
      <c r="AE34" s="206">
        <f t="shared" si="43"/>
        <v>22250.000000000004</v>
      </c>
      <c r="AF34" s="206">
        <f t="shared" si="43"/>
        <v>23142.857142857141</v>
      </c>
      <c r="AG34" s="205">
        <v>1.6339999999999999</v>
      </c>
      <c r="AH34" s="205">
        <v>1.7</v>
      </c>
      <c r="AI34" s="205">
        <v>1.9</v>
      </c>
      <c r="AJ34" s="205">
        <v>1.9</v>
      </c>
      <c r="AK34" s="205">
        <v>1.869</v>
      </c>
      <c r="AL34" s="205">
        <v>1.944</v>
      </c>
      <c r="AM34" s="114"/>
      <c r="AN34" s="114"/>
    </row>
    <row r="35" spans="1:40" ht="15.6" x14ac:dyDescent="0.25">
      <c r="A35" s="208"/>
      <c r="B35" s="208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6"/>
      <c r="AB35" s="206"/>
      <c r="AC35" s="206"/>
      <c r="AD35" s="206"/>
      <c r="AE35" s="206"/>
      <c r="AF35" s="206"/>
      <c r="AG35" s="205"/>
      <c r="AH35" s="205"/>
      <c r="AI35" s="205"/>
      <c r="AJ35" s="205"/>
      <c r="AK35" s="205"/>
      <c r="AL35" s="205"/>
      <c r="AM35" s="1"/>
      <c r="AN35" s="1"/>
    </row>
    <row r="36" spans="1:40" s="25" customFormat="1" ht="32.4" x14ac:dyDescent="0.25">
      <c r="A36" s="195" t="s">
        <v>203</v>
      </c>
      <c r="B36" s="195"/>
      <c r="C36" s="196">
        <f>C38</f>
        <v>0</v>
      </c>
      <c r="D36" s="196">
        <f t="shared" ref="D36:Z36" si="45">D38</f>
        <v>0</v>
      </c>
      <c r="E36" s="196">
        <f t="shared" si="45"/>
        <v>0</v>
      </c>
      <c r="F36" s="196">
        <f t="shared" si="45"/>
        <v>0</v>
      </c>
      <c r="G36" s="196">
        <f t="shared" si="45"/>
        <v>0</v>
      </c>
      <c r="H36" s="196">
        <f t="shared" si="45"/>
        <v>0</v>
      </c>
      <c r="I36" s="196">
        <f t="shared" si="45"/>
        <v>0</v>
      </c>
      <c r="J36" s="196">
        <f t="shared" si="45"/>
        <v>0</v>
      </c>
      <c r="K36" s="196">
        <f t="shared" si="45"/>
        <v>0</v>
      </c>
      <c r="L36" s="196">
        <f t="shared" si="45"/>
        <v>0</v>
      </c>
      <c r="M36" s="196">
        <f t="shared" si="45"/>
        <v>0</v>
      </c>
      <c r="N36" s="196">
        <f t="shared" si="45"/>
        <v>0</v>
      </c>
      <c r="O36" s="196">
        <f t="shared" si="45"/>
        <v>0</v>
      </c>
      <c r="P36" s="196">
        <f t="shared" si="45"/>
        <v>0</v>
      </c>
      <c r="Q36" s="196">
        <f t="shared" si="45"/>
        <v>0</v>
      </c>
      <c r="R36" s="196">
        <f t="shared" si="45"/>
        <v>0</v>
      </c>
      <c r="S36" s="196">
        <f t="shared" si="45"/>
        <v>0</v>
      </c>
      <c r="T36" s="196">
        <f t="shared" si="45"/>
        <v>0</v>
      </c>
      <c r="U36" s="196">
        <f t="shared" si="45"/>
        <v>0</v>
      </c>
      <c r="V36" s="196">
        <f t="shared" si="45"/>
        <v>0</v>
      </c>
      <c r="W36" s="196">
        <f t="shared" si="45"/>
        <v>0</v>
      </c>
      <c r="X36" s="196">
        <f t="shared" si="45"/>
        <v>0</v>
      </c>
      <c r="Y36" s="196">
        <f t="shared" si="45"/>
        <v>0</v>
      </c>
      <c r="Z36" s="196">
        <f t="shared" si="45"/>
        <v>0</v>
      </c>
      <c r="AA36" s="197" t="e">
        <f t="shared" ref="AA36:AF36" si="46">AVERAGE(AA38:AA38)</f>
        <v>#DIV/0!</v>
      </c>
      <c r="AB36" s="197" t="e">
        <f t="shared" si="46"/>
        <v>#DIV/0!</v>
      </c>
      <c r="AC36" s="197" t="e">
        <f t="shared" si="46"/>
        <v>#DIV/0!</v>
      </c>
      <c r="AD36" s="197" t="e">
        <f t="shared" si="46"/>
        <v>#DIV/0!</v>
      </c>
      <c r="AE36" s="197" t="e">
        <f t="shared" si="46"/>
        <v>#DIV/0!</v>
      </c>
      <c r="AF36" s="197" t="e">
        <f t="shared" si="46"/>
        <v>#DIV/0!</v>
      </c>
      <c r="AG36" s="196">
        <f t="shared" ref="AG36:AL36" si="47">AG38</f>
        <v>0</v>
      </c>
      <c r="AH36" s="196">
        <f t="shared" si="47"/>
        <v>0</v>
      </c>
      <c r="AI36" s="196">
        <f t="shared" si="47"/>
        <v>0</v>
      </c>
      <c r="AJ36" s="196">
        <f t="shared" si="47"/>
        <v>0</v>
      </c>
      <c r="AK36" s="196">
        <f t="shared" si="47"/>
        <v>0</v>
      </c>
      <c r="AL36" s="196">
        <f t="shared" si="47"/>
        <v>0</v>
      </c>
      <c r="AM36" s="28"/>
      <c r="AN36" s="28"/>
    </row>
    <row r="37" spans="1:40" ht="15.6" x14ac:dyDescent="0.25">
      <c r="A37" s="198" t="s">
        <v>201</v>
      </c>
      <c r="B37" s="198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200"/>
      <c r="AB37" s="200"/>
      <c r="AC37" s="200"/>
      <c r="AD37" s="200"/>
      <c r="AE37" s="200"/>
      <c r="AF37" s="200"/>
      <c r="AG37" s="199"/>
      <c r="AH37" s="199"/>
      <c r="AI37" s="199"/>
      <c r="AJ37" s="199"/>
      <c r="AK37" s="199"/>
      <c r="AL37" s="199"/>
      <c r="AM37" s="1"/>
      <c r="AN37" s="1"/>
    </row>
    <row r="38" spans="1:40" ht="15.6" x14ac:dyDescent="0.25">
      <c r="A38" s="204"/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6"/>
      <c r="AB38" s="206"/>
      <c r="AC38" s="206"/>
      <c r="AD38" s="206"/>
      <c r="AE38" s="206"/>
      <c r="AF38" s="206"/>
      <c r="AG38" s="205"/>
      <c r="AH38" s="205"/>
      <c r="AI38" s="205"/>
      <c r="AJ38" s="205"/>
      <c r="AK38" s="205"/>
      <c r="AL38" s="205"/>
      <c r="AM38" s="1"/>
      <c r="AN38" s="1"/>
    </row>
    <row r="39" spans="1:40" s="27" customFormat="1" ht="31.2" x14ac:dyDescent="0.25">
      <c r="A39" s="192" t="s">
        <v>204</v>
      </c>
      <c r="B39" s="192"/>
      <c r="C39" s="193">
        <f>C41+C49+C52+C62+C71</f>
        <v>5370.9000000000005</v>
      </c>
      <c r="D39" s="193">
        <f t="shared" ref="D39:N39" si="48">D41+D49+D52+D62+D71</f>
        <v>5102.2</v>
      </c>
      <c r="E39" s="193">
        <f t="shared" si="48"/>
        <v>5311.1696000000002</v>
      </c>
      <c r="F39" s="193">
        <f t="shared" si="48"/>
        <v>5543.4416000000001</v>
      </c>
      <c r="G39" s="193">
        <f t="shared" si="48"/>
        <v>5796.9448000000002</v>
      </c>
      <c r="H39" s="193">
        <f t="shared" si="48"/>
        <v>6073.4448000000002</v>
      </c>
      <c r="I39" s="193">
        <f t="shared" si="48"/>
        <v>5370.9000000000005</v>
      </c>
      <c r="J39" s="193">
        <f t="shared" si="48"/>
        <v>5102.2</v>
      </c>
      <c r="K39" s="193">
        <f t="shared" si="48"/>
        <v>5311.1696000000002</v>
      </c>
      <c r="L39" s="193">
        <f t="shared" si="48"/>
        <v>5543.4416000000001</v>
      </c>
      <c r="M39" s="193">
        <f t="shared" si="48"/>
        <v>5796.9448000000002</v>
      </c>
      <c r="N39" s="193">
        <f t="shared" si="48"/>
        <v>6073.4448000000002</v>
      </c>
      <c r="O39" s="193">
        <f>O49+O52+O62+O71</f>
        <v>0</v>
      </c>
      <c r="P39" s="193">
        <f t="shared" ref="P39:T39" si="49">P49+P52+P62+P71</f>
        <v>0.1</v>
      </c>
      <c r="Q39" s="193">
        <f t="shared" si="49"/>
        <v>0.10340000000000002</v>
      </c>
      <c r="R39" s="193">
        <f t="shared" si="49"/>
        <v>0.10390000000000001</v>
      </c>
      <c r="S39" s="193">
        <f t="shared" si="49"/>
        <v>0.10420000000000001</v>
      </c>
      <c r="T39" s="193">
        <f t="shared" si="49"/>
        <v>0.10420000000000001</v>
      </c>
      <c r="U39" s="193">
        <f t="shared" ref="U39:Z39" si="50">U41+U49+U52+U62+U71</f>
        <v>1926</v>
      </c>
      <c r="V39" s="193">
        <f t="shared" si="50"/>
        <v>1812</v>
      </c>
      <c r="W39" s="193">
        <f t="shared" si="50"/>
        <v>1796.12</v>
      </c>
      <c r="X39" s="193">
        <f t="shared" si="50"/>
        <v>1796.12</v>
      </c>
      <c r="Y39" s="193">
        <f t="shared" si="50"/>
        <v>1840.12</v>
      </c>
      <c r="Z39" s="193">
        <f t="shared" si="50"/>
        <v>1840.12</v>
      </c>
      <c r="AA39" s="194">
        <f>AG39/U39/12*1000*1000</f>
        <v>48327.14607130496</v>
      </c>
      <c r="AB39" s="194">
        <f t="shared" ref="AB39:AF39" si="51">AH39/V39/12*1000*1000</f>
        <v>57217.991169977911</v>
      </c>
      <c r="AC39" s="194">
        <f t="shared" si="51"/>
        <v>69682.333771314472</v>
      </c>
      <c r="AD39" s="194">
        <f t="shared" si="51"/>
        <v>69682.333771314472</v>
      </c>
      <c r="AE39" s="194">
        <f t="shared" si="51"/>
        <v>71118.867247788192</v>
      </c>
      <c r="AF39" s="194">
        <f t="shared" si="51"/>
        <v>73959.216427914129</v>
      </c>
      <c r="AG39" s="193">
        <f t="shared" ref="AG39:AL39" si="52">AG41+AG49+AG52+AG62+AG71</f>
        <v>1116.9370000000001</v>
      </c>
      <c r="AH39" s="193">
        <f t="shared" si="52"/>
        <v>1244.1479999999999</v>
      </c>
      <c r="AI39" s="193">
        <f t="shared" si="52"/>
        <v>1501.894</v>
      </c>
      <c r="AJ39" s="193">
        <f t="shared" si="52"/>
        <v>1501.894</v>
      </c>
      <c r="AK39" s="193">
        <f t="shared" si="52"/>
        <v>1570.4069999999999</v>
      </c>
      <c r="AL39" s="193">
        <f t="shared" si="52"/>
        <v>1633.126</v>
      </c>
      <c r="AM39" s="29"/>
      <c r="AN39" s="29"/>
    </row>
    <row r="40" spans="1:40" ht="15.6" x14ac:dyDescent="0.25">
      <c r="A40" s="198" t="s">
        <v>31</v>
      </c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200"/>
      <c r="AB40" s="200"/>
      <c r="AC40" s="200"/>
      <c r="AD40" s="200"/>
      <c r="AE40" s="200"/>
      <c r="AF40" s="200"/>
      <c r="AG40" s="199"/>
      <c r="AH40" s="199"/>
      <c r="AI40" s="199"/>
      <c r="AJ40" s="199"/>
      <c r="AK40" s="199"/>
      <c r="AL40" s="199"/>
      <c r="AM40" s="1"/>
      <c r="AN40" s="1"/>
    </row>
    <row r="41" spans="1:40" ht="16.2" x14ac:dyDescent="0.25">
      <c r="A41" s="195" t="s">
        <v>205</v>
      </c>
      <c r="B41" s="195"/>
      <c r="C41" s="196">
        <f>C43+C45+C47</f>
        <v>5327.8</v>
      </c>
      <c r="D41" s="196">
        <f t="shared" ref="D41:Z41" si="53">D43+D45+D47</f>
        <v>5067.8</v>
      </c>
      <c r="E41" s="196">
        <f t="shared" si="53"/>
        <v>5275.6</v>
      </c>
      <c r="F41" s="196">
        <f t="shared" si="53"/>
        <v>5507.7</v>
      </c>
      <c r="G41" s="196">
        <f t="shared" si="53"/>
        <v>5761.1</v>
      </c>
      <c r="H41" s="196">
        <f t="shared" si="53"/>
        <v>6037.6</v>
      </c>
      <c r="I41" s="196">
        <f t="shared" si="53"/>
        <v>5327.8</v>
      </c>
      <c r="J41" s="196">
        <f t="shared" si="53"/>
        <v>5067.8</v>
      </c>
      <c r="K41" s="196">
        <f t="shared" si="53"/>
        <v>5275.6</v>
      </c>
      <c r="L41" s="196">
        <f t="shared" si="53"/>
        <v>5507.7</v>
      </c>
      <c r="M41" s="196">
        <f t="shared" si="53"/>
        <v>5761.1</v>
      </c>
      <c r="N41" s="196">
        <f t="shared" si="53"/>
        <v>6037.6</v>
      </c>
      <c r="O41" s="196">
        <f>O45+O47</f>
        <v>0</v>
      </c>
      <c r="P41" s="196">
        <f t="shared" ref="P41:T41" si="54">P45+P47</f>
        <v>0</v>
      </c>
      <c r="Q41" s="196">
        <f t="shared" si="54"/>
        <v>0</v>
      </c>
      <c r="R41" s="196">
        <f t="shared" si="54"/>
        <v>0</v>
      </c>
      <c r="S41" s="196">
        <f t="shared" si="54"/>
        <v>0</v>
      </c>
      <c r="T41" s="196">
        <f t="shared" si="54"/>
        <v>0</v>
      </c>
      <c r="U41" s="196">
        <f t="shared" si="53"/>
        <v>1922</v>
      </c>
      <c r="V41" s="196">
        <f t="shared" si="53"/>
        <v>1809</v>
      </c>
      <c r="W41" s="196">
        <f t="shared" si="53"/>
        <v>1793</v>
      </c>
      <c r="X41" s="196">
        <f t="shared" si="53"/>
        <v>1793</v>
      </c>
      <c r="Y41" s="196">
        <f t="shared" si="53"/>
        <v>1837</v>
      </c>
      <c r="Z41" s="196">
        <f t="shared" si="53"/>
        <v>1837</v>
      </c>
      <c r="AA41" s="197">
        <f t="shared" ref="AA41:AF41" si="55">AG41/U41/12*1000*1000</f>
        <v>48397.372528616026</v>
      </c>
      <c r="AB41" s="197">
        <f t="shared" si="55"/>
        <v>57285.240464344941</v>
      </c>
      <c r="AC41" s="197">
        <f t="shared" si="55"/>
        <v>69774.58635434095</v>
      </c>
      <c r="AD41" s="197">
        <f t="shared" si="55"/>
        <v>69774.58635434095</v>
      </c>
      <c r="AE41" s="197">
        <f t="shared" si="55"/>
        <v>71211.350027218286</v>
      </c>
      <c r="AF41" s="197">
        <f t="shared" si="55"/>
        <v>74056.523317002357</v>
      </c>
      <c r="AG41" s="196">
        <f t="shared" ref="AG41:AL41" si="56">AG43+AG45+AG47</f>
        <v>1116.2370000000001</v>
      </c>
      <c r="AH41" s="196">
        <f t="shared" si="56"/>
        <v>1243.548</v>
      </c>
      <c r="AI41" s="196">
        <f t="shared" si="56"/>
        <v>1501.27</v>
      </c>
      <c r="AJ41" s="196">
        <f t="shared" si="56"/>
        <v>1501.27</v>
      </c>
      <c r="AK41" s="196">
        <f t="shared" si="56"/>
        <v>1569.7829999999999</v>
      </c>
      <c r="AL41" s="196">
        <f t="shared" si="56"/>
        <v>1632.502</v>
      </c>
      <c r="AM41" s="1"/>
      <c r="AN41" s="1"/>
    </row>
    <row r="42" spans="1:40" ht="15.6" x14ac:dyDescent="0.25">
      <c r="A42" s="198" t="s">
        <v>201</v>
      </c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200"/>
      <c r="AB42" s="200"/>
      <c r="AC42" s="200"/>
      <c r="AD42" s="200"/>
      <c r="AE42" s="200"/>
      <c r="AF42" s="200"/>
      <c r="AG42" s="199"/>
      <c r="AH42" s="199"/>
      <c r="AI42" s="199"/>
      <c r="AJ42" s="199"/>
      <c r="AK42" s="199"/>
      <c r="AL42" s="199"/>
      <c r="AM42" s="1"/>
      <c r="AN42" s="1"/>
    </row>
    <row r="43" spans="1:40" ht="32.4" x14ac:dyDescent="0.25">
      <c r="A43" s="201" t="s">
        <v>321</v>
      </c>
      <c r="B43" s="201"/>
      <c r="C43" s="202">
        <f>C44</f>
        <v>5327.8</v>
      </c>
      <c r="D43" s="202">
        <f t="shared" ref="D43:Z43" si="57">D44</f>
        <v>5067.8</v>
      </c>
      <c r="E43" s="202">
        <f t="shared" si="57"/>
        <v>5275.6</v>
      </c>
      <c r="F43" s="202">
        <f t="shared" si="57"/>
        <v>5507.7</v>
      </c>
      <c r="G43" s="202">
        <f t="shared" si="57"/>
        <v>5761.1</v>
      </c>
      <c r="H43" s="202">
        <f t="shared" si="57"/>
        <v>6037.6</v>
      </c>
      <c r="I43" s="202">
        <f t="shared" si="57"/>
        <v>5327.8</v>
      </c>
      <c r="J43" s="202">
        <f t="shared" si="57"/>
        <v>5067.8</v>
      </c>
      <c r="K43" s="202">
        <f t="shared" si="57"/>
        <v>5275.6</v>
      </c>
      <c r="L43" s="202">
        <f t="shared" si="57"/>
        <v>5507.7</v>
      </c>
      <c r="M43" s="202">
        <f t="shared" si="57"/>
        <v>5761.1</v>
      </c>
      <c r="N43" s="202">
        <f t="shared" si="57"/>
        <v>6037.6</v>
      </c>
      <c r="O43" s="202" t="str">
        <f t="shared" si="57"/>
        <v>*</v>
      </c>
      <c r="P43" s="202" t="str">
        <f t="shared" si="57"/>
        <v>*</v>
      </c>
      <c r="Q43" s="202" t="str">
        <f t="shared" si="57"/>
        <v>*</v>
      </c>
      <c r="R43" s="202" t="str">
        <f t="shared" si="57"/>
        <v>*</v>
      </c>
      <c r="S43" s="202" t="str">
        <f t="shared" si="57"/>
        <v>*</v>
      </c>
      <c r="T43" s="202" t="str">
        <f t="shared" si="57"/>
        <v>*</v>
      </c>
      <c r="U43" s="202">
        <f t="shared" si="57"/>
        <v>1922</v>
      </c>
      <c r="V43" s="202">
        <f t="shared" si="57"/>
        <v>1809</v>
      </c>
      <c r="W43" s="202">
        <f t="shared" si="57"/>
        <v>1793</v>
      </c>
      <c r="X43" s="202">
        <f t="shared" si="57"/>
        <v>1793</v>
      </c>
      <c r="Y43" s="202">
        <f t="shared" si="57"/>
        <v>1837</v>
      </c>
      <c r="Z43" s="202">
        <f t="shared" si="57"/>
        <v>1837</v>
      </c>
      <c r="AA43" s="203">
        <f t="shared" ref="AA43:AF45" si="58">AG43/U43/12*1000*1000</f>
        <v>48397.372528616026</v>
      </c>
      <c r="AB43" s="203">
        <f t="shared" si="58"/>
        <v>57285.240464344941</v>
      </c>
      <c r="AC43" s="203">
        <f t="shared" si="58"/>
        <v>69774.58635434095</v>
      </c>
      <c r="AD43" s="203">
        <f t="shared" si="58"/>
        <v>69774.58635434095</v>
      </c>
      <c r="AE43" s="203">
        <f t="shared" si="58"/>
        <v>71211.350027218286</v>
      </c>
      <c r="AF43" s="203">
        <f t="shared" si="58"/>
        <v>74056.523317002357</v>
      </c>
      <c r="AG43" s="202">
        <f t="shared" ref="AG43:AL43" si="59">AG44</f>
        <v>1116.2370000000001</v>
      </c>
      <c r="AH43" s="202">
        <f t="shared" si="59"/>
        <v>1243.548</v>
      </c>
      <c r="AI43" s="202">
        <f t="shared" si="59"/>
        <v>1501.27</v>
      </c>
      <c r="AJ43" s="202">
        <f t="shared" si="59"/>
        <v>1501.27</v>
      </c>
      <c r="AK43" s="202">
        <f t="shared" si="59"/>
        <v>1569.7829999999999</v>
      </c>
      <c r="AL43" s="202">
        <f t="shared" si="59"/>
        <v>1632.502</v>
      </c>
      <c r="AM43" s="1"/>
      <c r="AN43" s="1"/>
    </row>
    <row r="44" spans="1:40" s="115" customFormat="1" ht="70.5" customHeight="1" x14ac:dyDescent="0.25">
      <c r="A44" s="204" t="s">
        <v>259</v>
      </c>
      <c r="B44" s="204" t="s">
        <v>264</v>
      </c>
      <c r="C44" s="112">
        <v>5327.8</v>
      </c>
      <c r="D44" s="112">
        <v>5067.8</v>
      </c>
      <c r="E44" s="112">
        <v>5275.6</v>
      </c>
      <c r="F44" s="112">
        <v>5507.7</v>
      </c>
      <c r="G44" s="112">
        <v>5761.1</v>
      </c>
      <c r="H44" s="112">
        <v>6037.6</v>
      </c>
      <c r="I44" s="112">
        <v>5327.8</v>
      </c>
      <c r="J44" s="112">
        <v>5067.8</v>
      </c>
      <c r="K44" s="112">
        <v>5275.6</v>
      </c>
      <c r="L44" s="112">
        <v>5507.7</v>
      </c>
      <c r="M44" s="112">
        <v>5761.1</v>
      </c>
      <c r="N44" s="112">
        <v>6037.6</v>
      </c>
      <c r="O44" s="205" t="s">
        <v>442</v>
      </c>
      <c r="P44" s="205" t="s">
        <v>442</v>
      </c>
      <c r="Q44" s="205" t="s">
        <v>442</v>
      </c>
      <c r="R44" s="205" t="s">
        <v>442</v>
      </c>
      <c r="S44" s="205" t="s">
        <v>442</v>
      </c>
      <c r="T44" s="205" t="s">
        <v>442</v>
      </c>
      <c r="U44" s="205">
        <v>1922</v>
      </c>
      <c r="V44" s="205">
        <v>1809</v>
      </c>
      <c r="W44" s="205">
        <v>1793</v>
      </c>
      <c r="X44" s="205">
        <v>1793</v>
      </c>
      <c r="Y44" s="205">
        <v>1837</v>
      </c>
      <c r="Z44" s="205">
        <v>1837</v>
      </c>
      <c r="AA44" s="206">
        <f t="shared" si="58"/>
        <v>48397.372528616026</v>
      </c>
      <c r="AB44" s="206">
        <f t="shared" si="58"/>
        <v>57285.240464344941</v>
      </c>
      <c r="AC44" s="206">
        <f t="shared" si="58"/>
        <v>69774.58635434095</v>
      </c>
      <c r="AD44" s="206">
        <f t="shared" si="58"/>
        <v>69774.58635434095</v>
      </c>
      <c r="AE44" s="206">
        <f t="shared" si="58"/>
        <v>71211.350027218286</v>
      </c>
      <c r="AF44" s="206">
        <f t="shared" si="58"/>
        <v>74056.523317002357</v>
      </c>
      <c r="AG44" s="205">
        <v>1116.2370000000001</v>
      </c>
      <c r="AH44" s="205">
        <v>1243.548</v>
      </c>
      <c r="AI44" s="205">
        <v>1501.27</v>
      </c>
      <c r="AJ44" s="205">
        <v>1501.27</v>
      </c>
      <c r="AK44" s="205">
        <v>1569.7829999999999</v>
      </c>
      <c r="AL44" s="205">
        <v>1632.502</v>
      </c>
      <c r="AM44" s="113"/>
      <c r="AN44" s="114"/>
    </row>
    <row r="45" spans="1:40" ht="16.2" x14ac:dyDescent="0.25">
      <c r="A45" s="201" t="s">
        <v>322</v>
      </c>
      <c r="B45" s="201"/>
      <c r="C45" s="202">
        <f>C46</f>
        <v>0</v>
      </c>
      <c r="D45" s="202">
        <f t="shared" ref="D45:T45" si="60">D46</f>
        <v>0</v>
      </c>
      <c r="E45" s="202">
        <f t="shared" si="60"/>
        <v>0</v>
      </c>
      <c r="F45" s="202">
        <f t="shared" si="60"/>
        <v>0</v>
      </c>
      <c r="G45" s="202">
        <f t="shared" si="60"/>
        <v>0</v>
      </c>
      <c r="H45" s="202">
        <f t="shared" si="60"/>
        <v>0</v>
      </c>
      <c r="I45" s="202">
        <f t="shared" si="60"/>
        <v>0</v>
      </c>
      <c r="J45" s="202">
        <f t="shared" si="60"/>
        <v>0</v>
      </c>
      <c r="K45" s="202">
        <f t="shared" si="60"/>
        <v>0</v>
      </c>
      <c r="L45" s="202">
        <f t="shared" si="60"/>
        <v>0</v>
      </c>
      <c r="M45" s="202">
        <f t="shared" si="60"/>
        <v>0</v>
      </c>
      <c r="N45" s="202">
        <f t="shared" si="60"/>
        <v>0</v>
      </c>
      <c r="O45" s="202">
        <f t="shared" si="60"/>
        <v>0</v>
      </c>
      <c r="P45" s="202">
        <f t="shared" si="60"/>
        <v>0</v>
      </c>
      <c r="Q45" s="202">
        <f t="shared" si="60"/>
        <v>0</v>
      </c>
      <c r="R45" s="202">
        <f t="shared" si="60"/>
        <v>0</v>
      </c>
      <c r="S45" s="202">
        <f t="shared" si="60"/>
        <v>0</v>
      </c>
      <c r="T45" s="202">
        <f t="shared" si="60"/>
        <v>0</v>
      </c>
      <c r="U45" s="202">
        <f t="shared" ref="U45" si="61">U46</f>
        <v>0</v>
      </c>
      <c r="V45" s="202">
        <f t="shared" ref="V45" si="62">V46</f>
        <v>0</v>
      </c>
      <c r="W45" s="202">
        <f t="shared" ref="W45" si="63">W46</f>
        <v>0</v>
      </c>
      <c r="X45" s="202">
        <f t="shared" ref="X45" si="64">X46</f>
        <v>0</v>
      </c>
      <c r="Y45" s="202">
        <f t="shared" ref="Y45" si="65">Y46</f>
        <v>0</v>
      </c>
      <c r="Z45" s="202">
        <f t="shared" ref="Z45" si="66">Z46</f>
        <v>0</v>
      </c>
      <c r="AA45" s="203" t="e">
        <f t="shared" si="58"/>
        <v>#DIV/0!</v>
      </c>
      <c r="AB45" s="203" t="e">
        <f t="shared" si="58"/>
        <v>#DIV/0!</v>
      </c>
      <c r="AC45" s="203" t="e">
        <f t="shared" si="58"/>
        <v>#DIV/0!</v>
      </c>
      <c r="AD45" s="203" t="e">
        <f t="shared" si="58"/>
        <v>#DIV/0!</v>
      </c>
      <c r="AE45" s="203" t="e">
        <f t="shared" si="58"/>
        <v>#DIV/0!</v>
      </c>
      <c r="AF45" s="203" t="e">
        <f t="shared" si="58"/>
        <v>#DIV/0!</v>
      </c>
      <c r="AG45" s="202">
        <f t="shared" ref="AG45" si="67">AG46</f>
        <v>0</v>
      </c>
      <c r="AH45" s="202">
        <f t="shared" ref="AH45" si="68">AH46</f>
        <v>0</v>
      </c>
      <c r="AI45" s="202">
        <f t="shared" ref="AI45" si="69">AI46</f>
        <v>0</v>
      </c>
      <c r="AJ45" s="202">
        <f t="shared" ref="AJ45" si="70">AJ46</f>
        <v>0</v>
      </c>
      <c r="AK45" s="202">
        <f t="shared" ref="AK45" si="71">AK46</f>
        <v>0</v>
      </c>
      <c r="AL45" s="202">
        <f t="shared" ref="AL45" si="72">AL46</f>
        <v>0</v>
      </c>
      <c r="AM45" s="1"/>
      <c r="AN45" s="1"/>
    </row>
    <row r="46" spans="1:40" ht="15.6" x14ac:dyDescent="0.25">
      <c r="A46" s="204"/>
      <c r="B46" s="204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6"/>
      <c r="AB46" s="206"/>
      <c r="AC46" s="206"/>
      <c r="AD46" s="206"/>
      <c r="AE46" s="206"/>
      <c r="AF46" s="206"/>
      <c r="AG46" s="205"/>
      <c r="AH46" s="205"/>
      <c r="AI46" s="205"/>
      <c r="AJ46" s="205"/>
      <c r="AK46" s="205"/>
      <c r="AL46" s="205"/>
      <c r="AM46" s="1"/>
      <c r="AN46" s="1"/>
    </row>
    <row r="47" spans="1:40" ht="16.2" x14ac:dyDescent="0.25">
      <c r="A47" s="201" t="s">
        <v>323</v>
      </c>
      <c r="B47" s="201"/>
      <c r="C47" s="202">
        <f>C48</f>
        <v>0</v>
      </c>
      <c r="D47" s="202">
        <f t="shared" ref="D47:Z47" si="73">D48</f>
        <v>0</v>
      </c>
      <c r="E47" s="202">
        <f t="shared" si="73"/>
        <v>0</v>
      </c>
      <c r="F47" s="202">
        <f t="shared" si="73"/>
        <v>0</v>
      </c>
      <c r="G47" s="202">
        <f t="shared" si="73"/>
        <v>0</v>
      </c>
      <c r="H47" s="202">
        <f t="shared" si="73"/>
        <v>0</v>
      </c>
      <c r="I47" s="202">
        <f t="shared" si="73"/>
        <v>0</v>
      </c>
      <c r="J47" s="202">
        <f t="shared" si="73"/>
        <v>0</v>
      </c>
      <c r="K47" s="202">
        <f t="shared" si="73"/>
        <v>0</v>
      </c>
      <c r="L47" s="202">
        <f t="shared" si="73"/>
        <v>0</v>
      </c>
      <c r="M47" s="202">
        <f t="shared" si="73"/>
        <v>0</v>
      </c>
      <c r="N47" s="202">
        <f t="shared" si="73"/>
        <v>0</v>
      </c>
      <c r="O47" s="202">
        <f t="shared" si="73"/>
        <v>0</v>
      </c>
      <c r="P47" s="202">
        <f t="shared" si="73"/>
        <v>0</v>
      </c>
      <c r="Q47" s="202">
        <f t="shared" si="73"/>
        <v>0</v>
      </c>
      <c r="R47" s="202">
        <f t="shared" si="73"/>
        <v>0</v>
      </c>
      <c r="S47" s="202">
        <f t="shared" si="73"/>
        <v>0</v>
      </c>
      <c r="T47" s="202">
        <f t="shared" si="73"/>
        <v>0</v>
      </c>
      <c r="U47" s="202">
        <f t="shared" si="73"/>
        <v>0</v>
      </c>
      <c r="V47" s="202">
        <f t="shared" si="73"/>
        <v>0</v>
      </c>
      <c r="W47" s="202">
        <f t="shared" si="73"/>
        <v>0</v>
      </c>
      <c r="X47" s="202">
        <f t="shared" si="73"/>
        <v>0</v>
      </c>
      <c r="Y47" s="202">
        <f t="shared" si="73"/>
        <v>0</v>
      </c>
      <c r="Z47" s="202">
        <f t="shared" si="73"/>
        <v>0</v>
      </c>
      <c r="AA47" s="203" t="e">
        <f t="shared" ref="AA47:AF47" si="74">AG47/U47/12*1000*1000</f>
        <v>#DIV/0!</v>
      </c>
      <c r="AB47" s="203" t="e">
        <f t="shared" si="74"/>
        <v>#DIV/0!</v>
      </c>
      <c r="AC47" s="203" t="e">
        <f t="shared" si="74"/>
        <v>#DIV/0!</v>
      </c>
      <c r="AD47" s="203" t="e">
        <f t="shared" si="74"/>
        <v>#DIV/0!</v>
      </c>
      <c r="AE47" s="203" t="e">
        <f t="shared" si="74"/>
        <v>#DIV/0!</v>
      </c>
      <c r="AF47" s="203" t="e">
        <f t="shared" si="74"/>
        <v>#DIV/0!</v>
      </c>
      <c r="AG47" s="202">
        <f t="shared" ref="AG47:AL47" si="75">AG48</f>
        <v>0</v>
      </c>
      <c r="AH47" s="202">
        <f t="shared" si="75"/>
        <v>0</v>
      </c>
      <c r="AI47" s="202">
        <f t="shared" si="75"/>
        <v>0</v>
      </c>
      <c r="AJ47" s="202">
        <f t="shared" si="75"/>
        <v>0</v>
      </c>
      <c r="AK47" s="202">
        <f t="shared" si="75"/>
        <v>0</v>
      </c>
      <c r="AL47" s="202">
        <f t="shared" si="75"/>
        <v>0</v>
      </c>
      <c r="AM47" s="1"/>
      <c r="AN47" s="1"/>
    </row>
    <row r="48" spans="1:40" ht="15.6" x14ac:dyDescent="0.25">
      <c r="A48" s="204"/>
      <c r="B48" s="204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6"/>
      <c r="AB48" s="206"/>
      <c r="AC48" s="206"/>
      <c r="AD48" s="206"/>
      <c r="AE48" s="206"/>
      <c r="AF48" s="206"/>
      <c r="AG48" s="205"/>
      <c r="AH48" s="205"/>
      <c r="AI48" s="205"/>
      <c r="AJ48" s="205"/>
      <c r="AK48" s="205"/>
      <c r="AL48" s="205"/>
      <c r="AM48" s="1"/>
      <c r="AN48" s="1"/>
    </row>
    <row r="49" spans="1:40" ht="32.4" x14ac:dyDescent="0.25">
      <c r="A49" s="195" t="s">
        <v>206</v>
      </c>
      <c r="B49" s="195"/>
      <c r="C49" s="196">
        <f>C51</f>
        <v>0</v>
      </c>
      <c r="D49" s="196">
        <f t="shared" ref="D49:Z49" si="76">D51</f>
        <v>0</v>
      </c>
      <c r="E49" s="196">
        <f t="shared" si="76"/>
        <v>0</v>
      </c>
      <c r="F49" s="196">
        <f t="shared" si="76"/>
        <v>0</v>
      </c>
      <c r="G49" s="196">
        <f t="shared" si="76"/>
        <v>0</v>
      </c>
      <c r="H49" s="196">
        <f t="shared" si="76"/>
        <v>0</v>
      </c>
      <c r="I49" s="196">
        <f t="shared" si="76"/>
        <v>0</v>
      </c>
      <c r="J49" s="196">
        <f t="shared" si="76"/>
        <v>0</v>
      </c>
      <c r="K49" s="196">
        <f t="shared" si="76"/>
        <v>0</v>
      </c>
      <c r="L49" s="196">
        <f t="shared" si="76"/>
        <v>0</v>
      </c>
      <c r="M49" s="196">
        <f t="shared" si="76"/>
        <v>0</v>
      </c>
      <c r="N49" s="196">
        <f t="shared" si="76"/>
        <v>0</v>
      </c>
      <c r="O49" s="196">
        <f t="shared" si="76"/>
        <v>0</v>
      </c>
      <c r="P49" s="196">
        <f t="shared" si="76"/>
        <v>0</v>
      </c>
      <c r="Q49" s="196">
        <f t="shared" si="76"/>
        <v>0</v>
      </c>
      <c r="R49" s="196">
        <f t="shared" si="76"/>
        <v>0</v>
      </c>
      <c r="S49" s="196">
        <f t="shared" si="76"/>
        <v>0</v>
      </c>
      <c r="T49" s="196">
        <f t="shared" si="76"/>
        <v>0</v>
      </c>
      <c r="U49" s="196">
        <f t="shared" si="76"/>
        <v>0</v>
      </c>
      <c r="V49" s="196">
        <f t="shared" si="76"/>
        <v>0</v>
      </c>
      <c r="W49" s="196">
        <f t="shared" si="76"/>
        <v>0</v>
      </c>
      <c r="X49" s="196">
        <f t="shared" si="76"/>
        <v>0</v>
      </c>
      <c r="Y49" s="196">
        <f t="shared" si="76"/>
        <v>0</v>
      </c>
      <c r="Z49" s="196">
        <f t="shared" si="76"/>
        <v>0</v>
      </c>
      <c r="AA49" s="197" t="e">
        <f t="shared" ref="AA49:AF49" si="77">AVERAGE(AA51:AA51)</f>
        <v>#DIV/0!</v>
      </c>
      <c r="AB49" s="197" t="e">
        <f t="shared" si="77"/>
        <v>#DIV/0!</v>
      </c>
      <c r="AC49" s="197" t="e">
        <f t="shared" si="77"/>
        <v>#DIV/0!</v>
      </c>
      <c r="AD49" s="197" t="e">
        <f t="shared" si="77"/>
        <v>#DIV/0!</v>
      </c>
      <c r="AE49" s="197" t="e">
        <f t="shared" si="77"/>
        <v>#DIV/0!</v>
      </c>
      <c r="AF49" s="197" t="e">
        <f t="shared" si="77"/>
        <v>#DIV/0!</v>
      </c>
      <c r="AG49" s="196">
        <f t="shared" ref="AG49:AL49" si="78">AG51</f>
        <v>0</v>
      </c>
      <c r="AH49" s="196">
        <f t="shared" si="78"/>
        <v>0</v>
      </c>
      <c r="AI49" s="196">
        <f t="shared" si="78"/>
        <v>0</v>
      </c>
      <c r="AJ49" s="196">
        <f t="shared" si="78"/>
        <v>0</v>
      </c>
      <c r="AK49" s="196">
        <f t="shared" si="78"/>
        <v>0</v>
      </c>
      <c r="AL49" s="196">
        <f t="shared" si="78"/>
        <v>0</v>
      </c>
      <c r="AM49" s="1"/>
      <c r="AN49" s="1"/>
    </row>
    <row r="50" spans="1:40" ht="15.6" x14ac:dyDescent="0.25">
      <c r="A50" s="198" t="s">
        <v>201</v>
      </c>
      <c r="B50" s="198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200"/>
      <c r="AB50" s="200"/>
      <c r="AC50" s="200"/>
      <c r="AD50" s="200"/>
      <c r="AE50" s="200"/>
      <c r="AF50" s="200"/>
      <c r="AG50" s="199"/>
      <c r="AH50" s="199"/>
      <c r="AI50" s="199"/>
      <c r="AJ50" s="199"/>
      <c r="AK50" s="199"/>
      <c r="AL50" s="199"/>
      <c r="AM50" s="1"/>
      <c r="AN50" s="1"/>
    </row>
    <row r="51" spans="1:40" ht="15.6" x14ac:dyDescent="0.25">
      <c r="A51" s="204"/>
      <c r="B51" s="204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6"/>
      <c r="AB51" s="206"/>
      <c r="AC51" s="206"/>
      <c r="AD51" s="206"/>
      <c r="AE51" s="206"/>
      <c r="AF51" s="206"/>
      <c r="AG51" s="205"/>
      <c r="AH51" s="205"/>
      <c r="AI51" s="205"/>
      <c r="AJ51" s="205"/>
      <c r="AK51" s="205"/>
      <c r="AL51" s="205"/>
      <c r="AM51" s="1"/>
      <c r="AN51" s="1"/>
    </row>
    <row r="52" spans="1:40" ht="32.4" x14ac:dyDescent="0.25">
      <c r="A52" s="195" t="s">
        <v>207</v>
      </c>
      <c r="B52" s="195"/>
      <c r="C52" s="196">
        <f>C54+C56+C58</f>
        <v>43.1</v>
      </c>
      <c r="D52" s="196">
        <f t="shared" ref="D52:Z52" si="79">D54+D56+D58</f>
        <v>34.4</v>
      </c>
      <c r="E52" s="196">
        <f t="shared" si="79"/>
        <v>35.569600000000001</v>
      </c>
      <c r="F52" s="196">
        <f t="shared" si="79"/>
        <v>35.741599999999998</v>
      </c>
      <c r="G52" s="196">
        <f t="shared" si="79"/>
        <v>35.844799999999999</v>
      </c>
      <c r="H52" s="196">
        <f t="shared" si="79"/>
        <v>35.844799999999999</v>
      </c>
      <c r="I52" s="196">
        <f t="shared" si="79"/>
        <v>43.1</v>
      </c>
      <c r="J52" s="196">
        <f t="shared" si="79"/>
        <v>34.4</v>
      </c>
      <c r="K52" s="196">
        <f t="shared" si="79"/>
        <v>35.569600000000001</v>
      </c>
      <c r="L52" s="196">
        <f t="shared" si="79"/>
        <v>35.741599999999998</v>
      </c>
      <c r="M52" s="196">
        <f t="shared" si="79"/>
        <v>35.844799999999999</v>
      </c>
      <c r="N52" s="196">
        <f t="shared" si="79"/>
        <v>35.844799999999999</v>
      </c>
      <c r="O52" s="196">
        <f t="shared" si="79"/>
        <v>0</v>
      </c>
      <c r="P52" s="196">
        <f t="shared" si="79"/>
        <v>0.1</v>
      </c>
      <c r="Q52" s="196">
        <f t="shared" si="79"/>
        <v>0.10340000000000002</v>
      </c>
      <c r="R52" s="196">
        <f t="shared" si="79"/>
        <v>0.10390000000000001</v>
      </c>
      <c r="S52" s="196">
        <f t="shared" si="79"/>
        <v>0.10420000000000001</v>
      </c>
      <c r="T52" s="196">
        <f t="shared" si="79"/>
        <v>0.10420000000000001</v>
      </c>
      <c r="U52" s="196">
        <f t="shared" si="79"/>
        <v>4</v>
      </c>
      <c r="V52" s="196">
        <f t="shared" si="79"/>
        <v>3</v>
      </c>
      <c r="W52" s="196">
        <f t="shared" si="79"/>
        <v>3.12</v>
      </c>
      <c r="X52" s="196">
        <f t="shared" si="79"/>
        <v>3.12</v>
      </c>
      <c r="Y52" s="196">
        <f t="shared" si="79"/>
        <v>3.12</v>
      </c>
      <c r="Z52" s="196">
        <f t="shared" si="79"/>
        <v>3.12</v>
      </c>
      <c r="AA52" s="197">
        <f t="shared" ref="AA52:AF52" si="80">AG52/U52/12*1000*1000</f>
        <v>14583.333333333332</v>
      </c>
      <c r="AB52" s="197">
        <f t="shared" si="80"/>
        <v>16666.666666666668</v>
      </c>
      <c r="AC52" s="197">
        <f t="shared" si="80"/>
        <v>16666.666666666668</v>
      </c>
      <c r="AD52" s="197">
        <f t="shared" si="80"/>
        <v>16666.666666666668</v>
      </c>
      <c r="AE52" s="197">
        <f t="shared" si="80"/>
        <v>16666.666666666668</v>
      </c>
      <c r="AF52" s="197">
        <f t="shared" si="80"/>
        <v>16666.666666666668</v>
      </c>
      <c r="AG52" s="196">
        <f t="shared" ref="AG52:AL52" si="81">AG54+AG56+AG58</f>
        <v>0.7</v>
      </c>
      <c r="AH52" s="196">
        <f t="shared" si="81"/>
        <v>0.6</v>
      </c>
      <c r="AI52" s="196">
        <f t="shared" si="81"/>
        <v>0.624</v>
      </c>
      <c r="AJ52" s="196">
        <f t="shared" si="81"/>
        <v>0.624</v>
      </c>
      <c r="AK52" s="196">
        <f t="shared" si="81"/>
        <v>0.624</v>
      </c>
      <c r="AL52" s="196">
        <f t="shared" si="81"/>
        <v>0.624</v>
      </c>
      <c r="AM52" s="1"/>
      <c r="AN52" s="1"/>
    </row>
    <row r="53" spans="1:40" ht="15.6" x14ac:dyDescent="0.25">
      <c r="A53" s="198" t="s">
        <v>201</v>
      </c>
      <c r="B53" s="198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200"/>
      <c r="AB53" s="200"/>
      <c r="AC53" s="200"/>
      <c r="AD53" s="200"/>
      <c r="AE53" s="200"/>
      <c r="AF53" s="200"/>
      <c r="AG53" s="199"/>
      <c r="AH53" s="199"/>
      <c r="AI53" s="199"/>
      <c r="AJ53" s="199"/>
      <c r="AK53" s="199"/>
      <c r="AL53" s="199"/>
      <c r="AM53" s="1"/>
      <c r="AN53" s="1"/>
    </row>
    <row r="54" spans="1:40" ht="32.4" x14ac:dyDescent="0.25">
      <c r="A54" s="201" t="s">
        <v>321</v>
      </c>
      <c r="B54" s="201"/>
      <c r="C54" s="202">
        <f>C55</f>
        <v>0</v>
      </c>
      <c r="D54" s="202">
        <f t="shared" ref="D54:Z54" si="82">D55</f>
        <v>0</v>
      </c>
      <c r="E54" s="202">
        <f t="shared" si="82"/>
        <v>0</v>
      </c>
      <c r="F54" s="202">
        <f t="shared" si="82"/>
        <v>0</v>
      </c>
      <c r="G54" s="202">
        <f t="shared" si="82"/>
        <v>0</v>
      </c>
      <c r="H54" s="202">
        <f t="shared" si="82"/>
        <v>0</v>
      </c>
      <c r="I54" s="202">
        <f t="shared" si="82"/>
        <v>0</v>
      </c>
      <c r="J54" s="202">
        <f t="shared" si="82"/>
        <v>0</v>
      </c>
      <c r="K54" s="202">
        <f t="shared" si="82"/>
        <v>0</v>
      </c>
      <c r="L54" s="202">
        <f t="shared" si="82"/>
        <v>0</v>
      </c>
      <c r="M54" s="202">
        <f t="shared" si="82"/>
        <v>0</v>
      </c>
      <c r="N54" s="202">
        <f t="shared" si="82"/>
        <v>0</v>
      </c>
      <c r="O54" s="202">
        <f t="shared" si="82"/>
        <v>0</v>
      </c>
      <c r="P54" s="202">
        <f t="shared" si="82"/>
        <v>0</v>
      </c>
      <c r="Q54" s="202">
        <f t="shared" si="82"/>
        <v>0</v>
      </c>
      <c r="R54" s="202">
        <f t="shared" si="82"/>
        <v>0</v>
      </c>
      <c r="S54" s="202">
        <f t="shared" si="82"/>
        <v>0</v>
      </c>
      <c r="T54" s="202">
        <f t="shared" si="82"/>
        <v>0</v>
      </c>
      <c r="U54" s="202">
        <f t="shared" si="82"/>
        <v>0</v>
      </c>
      <c r="V54" s="202">
        <f t="shared" si="82"/>
        <v>0</v>
      </c>
      <c r="W54" s="202">
        <f t="shared" si="82"/>
        <v>0</v>
      </c>
      <c r="X54" s="202">
        <f t="shared" si="82"/>
        <v>0</v>
      </c>
      <c r="Y54" s="202">
        <f t="shared" si="82"/>
        <v>0</v>
      </c>
      <c r="Z54" s="202">
        <f t="shared" si="82"/>
        <v>0</v>
      </c>
      <c r="AA54" s="203" t="e">
        <f t="shared" ref="AA54:AF54" si="83">AG54/U54/12*1000*1000</f>
        <v>#DIV/0!</v>
      </c>
      <c r="AB54" s="203" t="e">
        <f t="shared" si="83"/>
        <v>#DIV/0!</v>
      </c>
      <c r="AC54" s="203" t="e">
        <f t="shared" si="83"/>
        <v>#DIV/0!</v>
      </c>
      <c r="AD54" s="203" t="e">
        <f t="shared" si="83"/>
        <v>#DIV/0!</v>
      </c>
      <c r="AE54" s="203" t="e">
        <f t="shared" si="83"/>
        <v>#DIV/0!</v>
      </c>
      <c r="AF54" s="203" t="e">
        <f t="shared" si="83"/>
        <v>#DIV/0!</v>
      </c>
      <c r="AG54" s="202">
        <f t="shared" ref="AG54:AL54" si="84">AG55</f>
        <v>0</v>
      </c>
      <c r="AH54" s="202">
        <f t="shared" si="84"/>
        <v>0</v>
      </c>
      <c r="AI54" s="202">
        <f t="shared" si="84"/>
        <v>0</v>
      </c>
      <c r="AJ54" s="202">
        <f t="shared" si="84"/>
        <v>0</v>
      </c>
      <c r="AK54" s="202">
        <f t="shared" si="84"/>
        <v>0</v>
      </c>
      <c r="AL54" s="202">
        <f t="shared" si="84"/>
        <v>0</v>
      </c>
      <c r="AM54" s="1"/>
      <c r="AN54" s="1"/>
    </row>
    <row r="55" spans="1:40" ht="15.6" x14ac:dyDescent="0.25">
      <c r="A55" s="204"/>
      <c r="B55" s="204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6"/>
      <c r="AB55" s="206"/>
      <c r="AC55" s="206"/>
      <c r="AD55" s="206"/>
      <c r="AE55" s="206"/>
      <c r="AF55" s="206"/>
      <c r="AG55" s="205"/>
      <c r="AH55" s="205"/>
      <c r="AI55" s="205"/>
      <c r="AJ55" s="205"/>
      <c r="AK55" s="205"/>
      <c r="AL55" s="205"/>
      <c r="AM55" s="1"/>
      <c r="AN55" s="1"/>
    </row>
    <row r="56" spans="1:40" ht="16.2" x14ac:dyDescent="0.25">
      <c r="A56" s="201" t="s">
        <v>322</v>
      </c>
      <c r="B56" s="201"/>
      <c r="C56" s="202">
        <f>C57</f>
        <v>0</v>
      </c>
      <c r="D56" s="202">
        <f t="shared" ref="D56:Z56" si="85">D57</f>
        <v>0</v>
      </c>
      <c r="E56" s="202">
        <f t="shared" si="85"/>
        <v>0</v>
      </c>
      <c r="F56" s="202">
        <f t="shared" si="85"/>
        <v>0</v>
      </c>
      <c r="G56" s="202">
        <f t="shared" si="85"/>
        <v>0</v>
      </c>
      <c r="H56" s="202">
        <f t="shared" si="85"/>
        <v>0</v>
      </c>
      <c r="I56" s="202">
        <f t="shared" si="85"/>
        <v>0</v>
      </c>
      <c r="J56" s="202">
        <f t="shared" si="85"/>
        <v>0</v>
      </c>
      <c r="K56" s="202">
        <f t="shared" si="85"/>
        <v>0</v>
      </c>
      <c r="L56" s="202">
        <f t="shared" si="85"/>
        <v>0</v>
      </c>
      <c r="M56" s="202">
        <f t="shared" si="85"/>
        <v>0</v>
      </c>
      <c r="N56" s="202">
        <f t="shared" si="85"/>
        <v>0</v>
      </c>
      <c r="O56" s="202">
        <f t="shared" si="85"/>
        <v>0</v>
      </c>
      <c r="P56" s="202">
        <f t="shared" si="85"/>
        <v>0</v>
      </c>
      <c r="Q56" s="202">
        <f t="shared" si="85"/>
        <v>0</v>
      </c>
      <c r="R56" s="202">
        <f t="shared" si="85"/>
        <v>0</v>
      </c>
      <c r="S56" s="202">
        <f t="shared" si="85"/>
        <v>0</v>
      </c>
      <c r="T56" s="202">
        <f t="shared" si="85"/>
        <v>0</v>
      </c>
      <c r="U56" s="202">
        <f t="shared" si="85"/>
        <v>0</v>
      </c>
      <c r="V56" s="202">
        <f t="shared" si="85"/>
        <v>0</v>
      </c>
      <c r="W56" s="202">
        <f t="shared" si="85"/>
        <v>0</v>
      </c>
      <c r="X56" s="202">
        <f t="shared" si="85"/>
        <v>0</v>
      </c>
      <c r="Y56" s="202">
        <f t="shared" si="85"/>
        <v>0</v>
      </c>
      <c r="Z56" s="202">
        <f t="shared" si="85"/>
        <v>0</v>
      </c>
      <c r="AA56" s="203" t="e">
        <f t="shared" ref="AA56:AF56" si="86">AG56/U56/12*1000*1000</f>
        <v>#DIV/0!</v>
      </c>
      <c r="AB56" s="203" t="e">
        <f t="shared" si="86"/>
        <v>#DIV/0!</v>
      </c>
      <c r="AC56" s="203" t="e">
        <f t="shared" si="86"/>
        <v>#DIV/0!</v>
      </c>
      <c r="AD56" s="203" t="e">
        <f t="shared" si="86"/>
        <v>#DIV/0!</v>
      </c>
      <c r="AE56" s="203" t="e">
        <f t="shared" si="86"/>
        <v>#DIV/0!</v>
      </c>
      <c r="AF56" s="203" t="e">
        <f t="shared" si="86"/>
        <v>#DIV/0!</v>
      </c>
      <c r="AG56" s="202">
        <f t="shared" ref="AG56:AL56" si="87">AG57</f>
        <v>0</v>
      </c>
      <c r="AH56" s="202">
        <f t="shared" si="87"/>
        <v>0</v>
      </c>
      <c r="AI56" s="202">
        <f t="shared" si="87"/>
        <v>0</v>
      </c>
      <c r="AJ56" s="202">
        <f t="shared" si="87"/>
        <v>0</v>
      </c>
      <c r="AK56" s="202">
        <f t="shared" si="87"/>
        <v>0</v>
      </c>
      <c r="AL56" s="202">
        <f t="shared" si="87"/>
        <v>0</v>
      </c>
      <c r="AM56" s="1"/>
      <c r="AN56" s="1"/>
    </row>
    <row r="57" spans="1:40" ht="15.6" x14ac:dyDescent="0.25">
      <c r="A57" s="204"/>
      <c r="B57" s="204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6"/>
      <c r="AB57" s="206"/>
      <c r="AC57" s="206"/>
      <c r="AD57" s="206"/>
      <c r="AE57" s="206"/>
      <c r="AF57" s="206"/>
      <c r="AG57" s="205"/>
      <c r="AH57" s="205"/>
      <c r="AI57" s="205"/>
      <c r="AJ57" s="205"/>
      <c r="AK57" s="205"/>
      <c r="AL57" s="205"/>
      <c r="AM57" s="1"/>
      <c r="AN57" s="1"/>
    </row>
    <row r="58" spans="1:40" ht="16.2" x14ac:dyDescent="0.25">
      <c r="A58" s="201" t="s">
        <v>324</v>
      </c>
      <c r="B58" s="201"/>
      <c r="C58" s="202">
        <f>SUM(C59:C60)</f>
        <v>43.1</v>
      </c>
      <c r="D58" s="202">
        <f t="shared" ref="D58:Z58" si="88">SUM(D59:D60)</f>
        <v>34.4</v>
      </c>
      <c r="E58" s="202">
        <f t="shared" si="88"/>
        <v>35.569600000000001</v>
      </c>
      <c r="F58" s="202">
        <f t="shared" si="88"/>
        <v>35.741599999999998</v>
      </c>
      <c r="G58" s="202">
        <f t="shared" si="88"/>
        <v>35.844799999999999</v>
      </c>
      <c r="H58" s="202">
        <f t="shared" si="88"/>
        <v>35.844799999999999</v>
      </c>
      <c r="I58" s="202">
        <f t="shared" si="88"/>
        <v>43.1</v>
      </c>
      <c r="J58" s="202">
        <f t="shared" si="88"/>
        <v>34.4</v>
      </c>
      <c r="K58" s="202">
        <f t="shared" si="88"/>
        <v>35.569600000000001</v>
      </c>
      <c r="L58" s="202">
        <f t="shared" si="88"/>
        <v>35.741599999999998</v>
      </c>
      <c r="M58" s="202">
        <f t="shared" si="88"/>
        <v>35.844799999999999</v>
      </c>
      <c r="N58" s="202">
        <f t="shared" si="88"/>
        <v>35.844799999999999</v>
      </c>
      <c r="O58" s="202">
        <f t="shared" si="88"/>
        <v>0</v>
      </c>
      <c r="P58" s="202">
        <f t="shared" si="88"/>
        <v>0.1</v>
      </c>
      <c r="Q58" s="202">
        <f t="shared" si="88"/>
        <v>0.10340000000000002</v>
      </c>
      <c r="R58" s="202">
        <f t="shared" si="88"/>
        <v>0.10390000000000001</v>
      </c>
      <c r="S58" s="202">
        <f t="shared" si="88"/>
        <v>0.10420000000000001</v>
      </c>
      <c r="T58" s="202">
        <f t="shared" si="88"/>
        <v>0.10420000000000001</v>
      </c>
      <c r="U58" s="202">
        <f t="shared" si="88"/>
        <v>4</v>
      </c>
      <c r="V58" s="202">
        <f t="shared" si="88"/>
        <v>3</v>
      </c>
      <c r="W58" s="202">
        <f t="shared" si="88"/>
        <v>3.12</v>
      </c>
      <c r="X58" s="202">
        <f t="shared" si="88"/>
        <v>3.12</v>
      </c>
      <c r="Y58" s="202">
        <f t="shared" si="88"/>
        <v>3.12</v>
      </c>
      <c r="Z58" s="202">
        <f t="shared" si="88"/>
        <v>3.12</v>
      </c>
      <c r="AA58" s="203">
        <f t="shared" ref="AA58:AF59" si="89">AG58/U58/12*1000*1000</f>
        <v>14583.333333333332</v>
      </c>
      <c r="AB58" s="203">
        <f t="shared" si="89"/>
        <v>16666.666666666668</v>
      </c>
      <c r="AC58" s="203">
        <f t="shared" si="89"/>
        <v>16666.666666666668</v>
      </c>
      <c r="AD58" s="203">
        <f t="shared" si="89"/>
        <v>16666.666666666668</v>
      </c>
      <c r="AE58" s="203">
        <f t="shared" si="89"/>
        <v>16666.666666666668</v>
      </c>
      <c r="AF58" s="203">
        <f t="shared" si="89"/>
        <v>16666.666666666668</v>
      </c>
      <c r="AG58" s="202">
        <f t="shared" ref="AG58:AL58" si="90">SUM(AG59:AG60)</f>
        <v>0.7</v>
      </c>
      <c r="AH58" s="202">
        <f t="shared" si="90"/>
        <v>0.6</v>
      </c>
      <c r="AI58" s="202">
        <f t="shared" si="90"/>
        <v>0.624</v>
      </c>
      <c r="AJ58" s="202">
        <f t="shared" si="90"/>
        <v>0.624</v>
      </c>
      <c r="AK58" s="202">
        <f t="shared" si="90"/>
        <v>0.624</v>
      </c>
      <c r="AL58" s="202">
        <f t="shared" si="90"/>
        <v>0.624</v>
      </c>
      <c r="AM58" s="1"/>
      <c r="AN58" s="1"/>
    </row>
    <row r="59" spans="1:40" s="116" customFormat="1" ht="72.599999999999994" customHeight="1" x14ac:dyDescent="0.25">
      <c r="A59" s="204" t="s">
        <v>280</v>
      </c>
      <c r="B59" s="204" t="s">
        <v>281</v>
      </c>
      <c r="C59" s="205">
        <v>43.1</v>
      </c>
      <c r="D59" s="205">
        <v>34.4</v>
      </c>
      <c r="E59" s="205">
        <f>SUM(D59*103.4)/100</f>
        <v>35.569600000000001</v>
      </c>
      <c r="F59" s="205">
        <f>SUM(D59*103.9)/100</f>
        <v>35.741599999999998</v>
      </c>
      <c r="G59" s="205">
        <f>SUM(D59*104.2)/100</f>
        <v>35.844799999999999</v>
      </c>
      <c r="H59" s="205">
        <f>SUM(D59*104.2)/100</f>
        <v>35.844799999999999</v>
      </c>
      <c r="I59" s="205">
        <v>43.1</v>
      </c>
      <c r="J59" s="205">
        <v>34.4</v>
      </c>
      <c r="K59" s="205">
        <f>SUM(J59*103.4)/100</f>
        <v>35.569600000000001</v>
      </c>
      <c r="L59" s="205">
        <f>SUM(J59*103.9)/100</f>
        <v>35.741599999999998</v>
      </c>
      <c r="M59" s="205">
        <f>SUM(J59*104.2)/100</f>
        <v>35.844799999999999</v>
      </c>
      <c r="N59" s="205">
        <f>SUM(J59*104.2)/100</f>
        <v>35.844799999999999</v>
      </c>
      <c r="O59" s="205">
        <v>0</v>
      </c>
      <c r="P59" s="205">
        <v>0.1</v>
      </c>
      <c r="Q59" s="205">
        <f>SUM(P59*103.4)/100</f>
        <v>0.10340000000000002</v>
      </c>
      <c r="R59" s="205">
        <f>SUM(P59*103.9)/100</f>
        <v>0.10390000000000001</v>
      </c>
      <c r="S59" s="205">
        <f>SUM(P59*104.2)/100</f>
        <v>0.10420000000000001</v>
      </c>
      <c r="T59" s="205">
        <f>SUM(P59*104.2)/100</f>
        <v>0.10420000000000001</v>
      </c>
      <c r="U59" s="205">
        <v>4</v>
      </c>
      <c r="V59" s="205">
        <v>3</v>
      </c>
      <c r="W59" s="205">
        <f>SUM(V59*104)/100</f>
        <v>3.12</v>
      </c>
      <c r="X59" s="205">
        <f>SUM(V59*104)/100</f>
        <v>3.12</v>
      </c>
      <c r="Y59" s="205">
        <f>SUM(V59*104)/100</f>
        <v>3.12</v>
      </c>
      <c r="Z59" s="205">
        <f>SUM(V59*104)/100</f>
        <v>3.12</v>
      </c>
      <c r="AA59" s="206">
        <f t="shared" si="89"/>
        <v>14583.333333333332</v>
      </c>
      <c r="AB59" s="206">
        <f t="shared" si="89"/>
        <v>16666.666666666668</v>
      </c>
      <c r="AC59" s="206">
        <f t="shared" si="89"/>
        <v>16666.666666666668</v>
      </c>
      <c r="AD59" s="206">
        <f t="shared" si="89"/>
        <v>16666.666666666668</v>
      </c>
      <c r="AE59" s="206">
        <f t="shared" si="89"/>
        <v>16666.666666666668</v>
      </c>
      <c r="AF59" s="206">
        <f t="shared" si="89"/>
        <v>16666.666666666668</v>
      </c>
      <c r="AG59" s="205">
        <v>0.7</v>
      </c>
      <c r="AH59" s="205">
        <v>0.6</v>
      </c>
      <c r="AI59" s="205">
        <f>SUM(AH59*104)/100</f>
        <v>0.624</v>
      </c>
      <c r="AJ59" s="205">
        <f>SUM(AH59*104)/100</f>
        <v>0.624</v>
      </c>
      <c r="AK59" s="205">
        <f>SUM(AH59*104)/100</f>
        <v>0.624</v>
      </c>
      <c r="AL59" s="205">
        <f>SUM(AH59*104)/100</f>
        <v>0.624</v>
      </c>
      <c r="AM59" s="124"/>
      <c r="AN59" s="117"/>
    </row>
    <row r="60" spans="1:40" s="116" customFormat="1" ht="46.8" x14ac:dyDescent="0.25">
      <c r="A60" s="204" t="s">
        <v>346</v>
      </c>
      <c r="B60" s="204" t="s">
        <v>281</v>
      </c>
      <c r="C60" s="205">
        <v>0</v>
      </c>
      <c r="D60" s="205">
        <v>0</v>
      </c>
      <c r="E60" s="205">
        <v>0</v>
      </c>
      <c r="F60" s="205">
        <v>0</v>
      </c>
      <c r="G60" s="205">
        <v>0</v>
      </c>
      <c r="H60" s="205">
        <v>0</v>
      </c>
      <c r="I60" s="205">
        <v>0</v>
      </c>
      <c r="J60" s="205">
        <v>0</v>
      </c>
      <c r="K60" s="205">
        <v>0</v>
      </c>
      <c r="L60" s="205">
        <v>0</v>
      </c>
      <c r="M60" s="205">
        <v>0</v>
      </c>
      <c r="N60" s="205">
        <v>0</v>
      </c>
      <c r="O60" s="205">
        <v>0</v>
      </c>
      <c r="P60" s="205">
        <v>0</v>
      </c>
      <c r="Q60" s="205">
        <v>0</v>
      </c>
      <c r="R60" s="205">
        <v>0</v>
      </c>
      <c r="S60" s="205">
        <v>0</v>
      </c>
      <c r="T60" s="205">
        <v>0</v>
      </c>
      <c r="U60" s="205">
        <v>0</v>
      </c>
      <c r="V60" s="205">
        <v>0</v>
      </c>
      <c r="W60" s="205">
        <v>0</v>
      </c>
      <c r="X60" s="205">
        <v>0</v>
      </c>
      <c r="Y60" s="205">
        <v>0</v>
      </c>
      <c r="Z60" s="205">
        <v>0</v>
      </c>
      <c r="AA60" s="206" t="e">
        <f t="shared" ref="AA60:AF60" si="91">AG60/U60/12*1000*1000</f>
        <v>#DIV/0!</v>
      </c>
      <c r="AB60" s="206" t="e">
        <f t="shared" si="91"/>
        <v>#DIV/0!</v>
      </c>
      <c r="AC60" s="206" t="e">
        <f t="shared" si="91"/>
        <v>#DIV/0!</v>
      </c>
      <c r="AD60" s="206" t="e">
        <f t="shared" si="91"/>
        <v>#DIV/0!</v>
      </c>
      <c r="AE60" s="206" t="e">
        <f t="shared" si="91"/>
        <v>#DIV/0!</v>
      </c>
      <c r="AF60" s="206" t="e">
        <f t="shared" si="91"/>
        <v>#DIV/0!</v>
      </c>
      <c r="AG60" s="205">
        <v>0</v>
      </c>
      <c r="AH60" s="205">
        <v>0</v>
      </c>
      <c r="AI60" s="205">
        <v>0</v>
      </c>
      <c r="AJ60" s="205">
        <v>0</v>
      </c>
      <c r="AK60" s="205">
        <v>0</v>
      </c>
      <c r="AL60" s="205">
        <v>0</v>
      </c>
      <c r="AM60" s="117"/>
      <c r="AN60" s="117"/>
    </row>
    <row r="61" spans="1:40" ht="15.6" x14ac:dyDescent="0.25">
      <c r="A61" s="204"/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6"/>
      <c r="AB61" s="206"/>
      <c r="AC61" s="206"/>
      <c r="AD61" s="206"/>
      <c r="AE61" s="206"/>
      <c r="AF61" s="206"/>
      <c r="AG61" s="205"/>
      <c r="AH61" s="205"/>
      <c r="AI61" s="205"/>
      <c r="AJ61" s="205"/>
      <c r="AK61" s="205"/>
      <c r="AL61" s="205"/>
      <c r="AM61" s="1"/>
      <c r="AN61" s="1"/>
    </row>
    <row r="62" spans="1:40" ht="32.4" x14ac:dyDescent="0.25">
      <c r="A62" s="195" t="s">
        <v>208</v>
      </c>
      <c r="B62" s="195"/>
      <c r="C62" s="196">
        <f>C64+C66+C68</f>
        <v>0</v>
      </c>
      <c r="D62" s="196">
        <f t="shared" ref="D62:Z62" si="92">D64+D66+D68</f>
        <v>0</v>
      </c>
      <c r="E62" s="196">
        <f t="shared" si="92"/>
        <v>0</v>
      </c>
      <c r="F62" s="196">
        <f t="shared" si="92"/>
        <v>0</v>
      </c>
      <c r="G62" s="196">
        <f t="shared" si="92"/>
        <v>0</v>
      </c>
      <c r="H62" s="196">
        <f t="shared" si="92"/>
        <v>0</v>
      </c>
      <c r="I62" s="196">
        <f t="shared" si="92"/>
        <v>0</v>
      </c>
      <c r="J62" s="196">
        <f t="shared" si="92"/>
        <v>0</v>
      </c>
      <c r="K62" s="196">
        <f t="shared" si="92"/>
        <v>0</v>
      </c>
      <c r="L62" s="196">
        <f t="shared" si="92"/>
        <v>0</v>
      </c>
      <c r="M62" s="196">
        <f t="shared" si="92"/>
        <v>0</v>
      </c>
      <c r="N62" s="196">
        <f t="shared" si="92"/>
        <v>0</v>
      </c>
      <c r="O62" s="196">
        <f t="shared" si="92"/>
        <v>0</v>
      </c>
      <c r="P62" s="196">
        <f t="shared" si="92"/>
        <v>0</v>
      </c>
      <c r="Q62" s="196">
        <f t="shared" si="92"/>
        <v>0</v>
      </c>
      <c r="R62" s="196">
        <f t="shared" si="92"/>
        <v>0</v>
      </c>
      <c r="S62" s="196">
        <f t="shared" si="92"/>
        <v>0</v>
      </c>
      <c r="T62" s="196">
        <f t="shared" si="92"/>
        <v>0</v>
      </c>
      <c r="U62" s="196">
        <f t="shared" si="92"/>
        <v>0</v>
      </c>
      <c r="V62" s="196">
        <f t="shared" si="92"/>
        <v>0</v>
      </c>
      <c r="W62" s="196">
        <f t="shared" si="92"/>
        <v>0</v>
      </c>
      <c r="X62" s="196">
        <f t="shared" si="92"/>
        <v>0</v>
      </c>
      <c r="Y62" s="196">
        <f t="shared" si="92"/>
        <v>0</v>
      </c>
      <c r="Z62" s="196">
        <f t="shared" si="92"/>
        <v>0</v>
      </c>
      <c r="AA62" s="197" t="e">
        <f t="shared" ref="AA62:AF62" si="93">AG62/U62/12*1000*1000</f>
        <v>#DIV/0!</v>
      </c>
      <c r="AB62" s="197" t="e">
        <f t="shared" si="93"/>
        <v>#DIV/0!</v>
      </c>
      <c r="AC62" s="197" t="e">
        <f t="shared" si="93"/>
        <v>#DIV/0!</v>
      </c>
      <c r="AD62" s="197" t="e">
        <f t="shared" si="93"/>
        <v>#DIV/0!</v>
      </c>
      <c r="AE62" s="197" t="e">
        <f t="shared" si="93"/>
        <v>#DIV/0!</v>
      </c>
      <c r="AF62" s="197" t="e">
        <f t="shared" si="93"/>
        <v>#DIV/0!</v>
      </c>
      <c r="AG62" s="196">
        <f t="shared" ref="AG62:AL62" si="94">AG64+AG66+AG68</f>
        <v>0</v>
      </c>
      <c r="AH62" s="196">
        <f t="shared" si="94"/>
        <v>0</v>
      </c>
      <c r="AI62" s="196">
        <f t="shared" si="94"/>
        <v>0</v>
      </c>
      <c r="AJ62" s="196">
        <f t="shared" si="94"/>
        <v>0</v>
      </c>
      <c r="AK62" s="196">
        <f t="shared" si="94"/>
        <v>0</v>
      </c>
      <c r="AL62" s="196">
        <f t="shared" si="94"/>
        <v>0</v>
      </c>
      <c r="AM62" s="1"/>
      <c r="AN62" s="1"/>
    </row>
    <row r="63" spans="1:40" ht="15.6" x14ac:dyDescent="0.25">
      <c r="A63" s="198" t="s">
        <v>201</v>
      </c>
      <c r="B63" s="198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200"/>
      <c r="AB63" s="200"/>
      <c r="AC63" s="200"/>
      <c r="AD63" s="200"/>
      <c r="AE63" s="200"/>
      <c r="AF63" s="200"/>
      <c r="AG63" s="199"/>
      <c r="AH63" s="199"/>
      <c r="AI63" s="199"/>
      <c r="AJ63" s="199"/>
      <c r="AK63" s="199"/>
      <c r="AL63" s="199"/>
      <c r="AM63" s="1"/>
      <c r="AN63" s="1"/>
    </row>
    <row r="64" spans="1:40" ht="32.4" x14ac:dyDescent="0.25">
      <c r="A64" s="201" t="s">
        <v>321</v>
      </c>
      <c r="B64" s="201"/>
      <c r="C64" s="202">
        <f>C65</f>
        <v>0</v>
      </c>
      <c r="D64" s="202">
        <f t="shared" ref="D64:Z64" si="95">D65</f>
        <v>0</v>
      </c>
      <c r="E64" s="202">
        <f t="shared" si="95"/>
        <v>0</v>
      </c>
      <c r="F64" s="202">
        <f t="shared" si="95"/>
        <v>0</v>
      </c>
      <c r="G64" s="202">
        <f t="shared" si="95"/>
        <v>0</v>
      </c>
      <c r="H64" s="202">
        <f t="shared" si="95"/>
        <v>0</v>
      </c>
      <c r="I64" s="202">
        <f t="shared" si="95"/>
        <v>0</v>
      </c>
      <c r="J64" s="202">
        <f t="shared" si="95"/>
        <v>0</v>
      </c>
      <c r="K64" s="202">
        <f t="shared" si="95"/>
        <v>0</v>
      </c>
      <c r="L64" s="202">
        <f t="shared" si="95"/>
        <v>0</v>
      </c>
      <c r="M64" s="202">
        <f t="shared" si="95"/>
        <v>0</v>
      </c>
      <c r="N64" s="202">
        <f t="shared" si="95"/>
        <v>0</v>
      </c>
      <c r="O64" s="202">
        <f t="shared" si="95"/>
        <v>0</v>
      </c>
      <c r="P64" s="202">
        <f t="shared" si="95"/>
        <v>0</v>
      </c>
      <c r="Q64" s="202">
        <f t="shared" si="95"/>
        <v>0</v>
      </c>
      <c r="R64" s="202">
        <f t="shared" si="95"/>
        <v>0</v>
      </c>
      <c r="S64" s="202">
        <f t="shared" si="95"/>
        <v>0</v>
      </c>
      <c r="T64" s="202">
        <f t="shared" si="95"/>
        <v>0</v>
      </c>
      <c r="U64" s="202">
        <f t="shared" si="95"/>
        <v>0</v>
      </c>
      <c r="V64" s="202">
        <f t="shared" si="95"/>
        <v>0</v>
      </c>
      <c r="W64" s="202">
        <f t="shared" si="95"/>
        <v>0</v>
      </c>
      <c r="X64" s="202">
        <f t="shared" si="95"/>
        <v>0</v>
      </c>
      <c r="Y64" s="202">
        <f t="shared" si="95"/>
        <v>0</v>
      </c>
      <c r="Z64" s="202">
        <f t="shared" si="95"/>
        <v>0</v>
      </c>
      <c r="AA64" s="203" t="e">
        <f t="shared" ref="AA64:AE64" si="96">AG64/U64/12*1000*1000</f>
        <v>#DIV/0!</v>
      </c>
      <c r="AB64" s="203" t="e">
        <f t="shared" si="96"/>
        <v>#DIV/0!</v>
      </c>
      <c r="AC64" s="203" t="e">
        <f t="shared" si="96"/>
        <v>#DIV/0!</v>
      </c>
      <c r="AD64" s="203" t="e">
        <f t="shared" si="96"/>
        <v>#DIV/0!</v>
      </c>
      <c r="AE64" s="203" t="e">
        <f t="shared" si="96"/>
        <v>#DIV/0!</v>
      </c>
      <c r="AF64" s="203" t="e">
        <f>AL64/Z64/12*1000*1000</f>
        <v>#DIV/0!</v>
      </c>
      <c r="AG64" s="202">
        <f t="shared" ref="AG64:AL64" si="97">AG65</f>
        <v>0</v>
      </c>
      <c r="AH64" s="202">
        <f t="shared" si="97"/>
        <v>0</v>
      </c>
      <c r="AI64" s="202">
        <f t="shared" si="97"/>
        <v>0</v>
      </c>
      <c r="AJ64" s="202">
        <f t="shared" si="97"/>
        <v>0</v>
      </c>
      <c r="AK64" s="202">
        <f t="shared" si="97"/>
        <v>0</v>
      </c>
      <c r="AL64" s="202">
        <f t="shared" si="97"/>
        <v>0</v>
      </c>
      <c r="AM64" s="1"/>
      <c r="AN64" s="1"/>
    </row>
    <row r="65" spans="1:40" ht="15.6" x14ac:dyDescent="0.25">
      <c r="A65" s="204"/>
      <c r="B65" s="204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6"/>
      <c r="AB65" s="206"/>
      <c r="AC65" s="206"/>
      <c r="AD65" s="206"/>
      <c r="AE65" s="206"/>
      <c r="AF65" s="206"/>
      <c r="AG65" s="205"/>
      <c r="AH65" s="205"/>
      <c r="AI65" s="205"/>
      <c r="AJ65" s="205"/>
      <c r="AK65" s="205"/>
      <c r="AL65" s="205"/>
      <c r="AM65" s="1"/>
      <c r="AN65" s="1"/>
    </row>
    <row r="66" spans="1:40" ht="16.2" x14ac:dyDescent="0.25">
      <c r="A66" s="201" t="s">
        <v>322</v>
      </c>
      <c r="B66" s="201"/>
      <c r="C66" s="202">
        <f>C67</f>
        <v>0</v>
      </c>
      <c r="D66" s="202">
        <f t="shared" ref="D66:Z66" si="98">D67</f>
        <v>0</v>
      </c>
      <c r="E66" s="202">
        <f t="shared" si="98"/>
        <v>0</v>
      </c>
      <c r="F66" s="202">
        <f t="shared" si="98"/>
        <v>0</v>
      </c>
      <c r="G66" s="202">
        <f t="shared" si="98"/>
        <v>0</v>
      </c>
      <c r="H66" s="202">
        <f t="shared" si="98"/>
        <v>0</v>
      </c>
      <c r="I66" s="202">
        <f t="shared" si="98"/>
        <v>0</v>
      </c>
      <c r="J66" s="202">
        <f t="shared" si="98"/>
        <v>0</v>
      </c>
      <c r="K66" s="202">
        <f t="shared" si="98"/>
        <v>0</v>
      </c>
      <c r="L66" s="202">
        <f t="shared" si="98"/>
        <v>0</v>
      </c>
      <c r="M66" s="202">
        <f t="shared" si="98"/>
        <v>0</v>
      </c>
      <c r="N66" s="202">
        <f t="shared" si="98"/>
        <v>0</v>
      </c>
      <c r="O66" s="202">
        <f t="shared" si="98"/>
        <v>0</v>
      </c>
      <c r="P66" s="202">
        <f t="shared" si="98"/>
        <v>0</v>
      </c>
      <c r="Q66" s="202">
        <f t="shared" si="98"/>
        <v>0</v>
      </c>
      <c r="R66" s="202">
        <f t="shared" si="98"/>
        <v>0</v>
      </c>
      <c r="S66" s="202">
        <f t="shared" si="98"/>
        <v>0</v>
      </c>
      <c r="T66" s="202">
        <f t="shared" si="98"/>
        <v>0</v>
      </c>
      <c r="U66" s="202">
        <f t="shared" si="98"/>
        <v>0</v>
      </c>
      <c r="V66" s="202">
        <f t="shared" si="98"/>
        <v>0</v>
      </c>
      <c r="W66" s="202">
        <f t="shared" si="98"/>
        <v>0</v>
      </c>
      <c r="X66" s="202">
        <f t="shared" si="98"/>
        <v>0</v>
      </c>
      <c r="Y66" s="202">
        <f t="shared" si="98"/>
        <v>0</v>
      </c>
      <c r="Z66" s="202">
        <f t="shared" si="98"/>
        <v>0</v>
      </c>
      <c r="AA66" s="203" t="e">
        <f t="shared" ref="AA66:AF66" si="99">AG66/U66/12*1000*1000</f>
        <v>#DIV/0!</v>
      </c>
      <c r="AB66" s="203" t="e">
        <f t="shared" si="99"/>
        <v>#DIV/0!</v>
      </c>
      <c r="AC66" s="203" t="e">
        <f t="shared" si="99"/>
        <v>#DIV/0!</v>
      </c>
      <c r="AD66" s="203" t="e">
        <f t="shared" si="99"/>
        <v>#DIV/0!</v>
      </c>
      <c r="AE66" s="203" t="e">
        <f t="shared" si="99"/>
        <v>#DIV/0!</v>
      </c>
      <c r="AF66" s="203" t="e">
        <f t="shared" si="99"/>
        <v>#DIV/0!</v>
      </c>
      <c r="AG66" s="202">
        <f t="shared" ref="AG66:AL66" si="100">AG67</f>
        <v>0</v>
      </c>
      <c r="AH66" s="202">
        <f t="shared" si="100"/>
        <v>0</v>
      </c>
      <c r="AI66" s="202">
        <f t="shared" si="100"/>
        <v>0</v>
      </c>
      <c r="AJ66" s="202">
        <f t="shared" si="100"/>
        <v>0</v>
      </c>
      <c r="AK66" s="202">
        <f t="shared" si="100"/>
        <v>0</v>
      </c>
      <c r="AL66" s="202">
        <f t="shared" si="100"/>
        <v>0</v>
      </c>
      <c r="AM66" s="1"/>
      <c r="AN66" s="1"/>
    </row>
    <row r="67" spans="1:40" ht="15.6" x14ac:dyDescent="0.25">
      <c r="A67" s="204"/>
      <c r="B67" s="204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6"/>
      <c r="AB67" s="206"/>
      <c r="AC67" s="206"/>
      <c r="AD67" s="206"/>
      <c r="AE67" s="206"/>
      <c r="AF67" s="206"/>
      <c r="AG67" s="205"/>
      <c r="AH67" s="205"/>
      <c r="AI67" s="205"/>
      <c r="AJ67" s="205"/>
      <c r="AK67" s="205"/>
      <c r="AL67" s="205"/>
      <c r="AM67" s="1"/>
      <c r="AN67" s="1"/>
    </row>
    <row r="68" spans="1:40" ht="16.2" x14ac:dyDescent="0.25">
      <c r="A68" s="201" t="s">
        <v>323</v>
      </c>
      <c r="B68" s="201"/>
      <c r="C68" s="202">
        <f>C69</f>
        <v>0</v>
      </c>
      <c r="D68" s="202">
        <f t="shared" ref="D68:Z68" si="101">D69</f>
        <v>0</v>
      </c>
      <c r="E68" s="202">
        <f t="shared" si="101"/>
        <v>0</v>
      </c>
      <c r="F68" s="202">
        <f t="shared" si="101"/>
        <v>0</v>
      </c>
      <c r="G68" s="202">
        <f t="shared" si="101"/>
        <v>0</v>
      </c>
      <c r="H68" s="202">
        <f t="shared" si="101"/>
        <v>0</v>
      </c>
      <c r="I68" s="202">
        <f t="shared" si="101"/>
        <v>0</v>
      </c>
      <c r="J68" s="202">
        <f t="shared" si="101"/>
        <v>0</v>
      </c>
      <c r="K68" s="202">
        <f t="shared" si="101"/>
        <v>0</v>
      </c>
      <c r="L68" s="202">
        <f t="shared" si="101"/>
        <v>0</v>
      </c>
      <c r="M68" s="202">
        <f t="shared" si="101"/>
        <v>0</v>
      </c>
      <c r="N68" s="202">
        <f t="shared" si="101"/>
        <v>0</v>
      </c>
      <c r="O68" s="202">
        <f t="shared" si="101"/>
        <v>0</v>
      </c>
      <c r="P68" s="202">
        <f t="shared" si="101"/>
        <v>0</v>
      </c>
      <c r="Q68" s="202">
        <f t="shared" si="101"/>
        <v>0</v>
      </c>
      <c r="R68" s="202">
        <f t="shared" si="101"/>
        <v>0</v>
      </c>
      <c r="S68" s="202">
        <f t="shared" si="101"/>
        <v>0</v>
      </c>
      <c r="T68" s="202">
        <f t="shared" si="101"/>
        <v>0</v>
      </c>
      <c r="U68" s="202">
        <f t="shared" si="101"/>
        <v>0</v>
      </c>
      <c r="V68" s="202">
        <f t="shared" si="101"/>
        <v>0</v>
      </c>
      <c r="W68" s="202">
        <f t="shared" si="101"/>
        <v>0</v>
      </c>
      <c r="X68" s="202">
        <f t="shared" si="101"/>
        <v>0</v>
      </c>
      <c r="Y68" s="202">
        <f t="shared" si="101"/>
        <v>0</v>
      </c>
      <c r="Z68" s="202">
        <f t="shared" si="101"/>
        <v>0</v>
      </c>
      <c r="AA68" s="203" t="e">
        <f t="shared" ref="AA68:AF68" si="102">AG68/U68/12*1000*1000</f>
        <v>#DIV/0!</v>
      </c>
      <c r="AB68" s="203" t="e">
        <f t="shared" si="102"/>
        <v>#DIV/0!</v>
      </c>
      <c r="AC68" s="203" t="e">
        <f t="shared" si="102"/>
        <v>#DIV/0!</v>
      </c>
      <c r="AD68" s="203" t="e">
        <f t="shared" si="102"/>
        <v>#DIV/0!</v>
      </c>
      <c r="AE68" s="203" t="e">
        <f t="shared" si="102"/>
        <v>#DIV/0!</v>
      </c>
      <c r="AF68" s="203" t="e">
        <f t="shared" si="102"/>
        <v>#DIV/0!</v>
      </c>
      <c r="AG68" s="202">
        <f t="shared" ref="AG68:AL68" si="103">AG69</f>
        <v>0</v>
      </c>
      <c r="AH68" s="202">
        <f t="shared" si="103"/>
        <v>0</v>
      </c>
      <c r="AI68" s="202">
        <f t="shared" si="103"/>
        <v>0</v>
      </c>
      <c r="AJ68" s="202">
        <f t="shared" si="103"/>
        <v>0</v>
      </c>
      <c r="AK68" s="202">
        <f t="shared" si="103"/>
        <v>0</v>
      </c>
      <c r="AL68" s="202">
        <f t="shared" si="103"/>
        <v>0</v>
      </c>
      <c r="AM68" s="1"/>
      <c r="AN68" s="1"/>
    </row>
    <row r="69" spans="1:40" ht="15.6" x14ac:dyDescent="0.25">
      <c r="A69" s="204"/>
      <c r="B69" s="204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6"/>
      <c r="AB69" s="206"/>
      <c r="AC69" s="206"/>
      <c r="AD69" s="206"/>
      <c r="AE69" s="206"/>
      <c r="AF69" s="206"/>
      <c r="AG69" s="205"/>
      <c r="AH69" s="205"/>
      <c r="AI69" s="205"/>
      <c r="AJ69" s="205"/>
      <c r="AK69" s="205"/>
      <c r="AL69" s="205"/>
      <c r="AM69" s="1"/>
      <c r="AN69" s="1"/>
    </row>
    <row r="70" spans="1:40" ht="16.2" customHeight="1" x14ac:dyDescent="0.25">
      <c r="A70" s="204"/>
      <c r="B70" s="204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6"/>
      <c r="AB70" s="206"/>
      <c r="AC70" s="206"/>
      <c r="AD70" s="206"/>
      <c r="AE70" s="206"/>
      <c r="AF70" s="206"/>
      <c r="AG70" s="205"/>
      <c r="AH70" s="205"/>
      <c r="AI70" s="205"/>
      <c r="AJ70" s="205"/>
      <c r="AK70" s="205"/>
      <c r="AL70" s="205"/>
      <c r="AM70" s="1"/>
      <c r="AN70" s="1"/>
    </row>
    <row r="71" spans="1:40" ht="46.2" customHeight="1" x14ac:dyDescent="0.25">
      <c r="A71" s="195" t="s">
        <v>209</v>
      </c>
      <c r="B71" s="195"/>
      <c r="C71" s="196">
        <f>C73</f>
        <v>0</v>
      </c>
      <c r="D71" s="196">
        <f t="shared" ref="D71:Z71" si="104">D73</f>
        <v>0</v>
      </c>
      <c r="E71" s="196">
        <f t="shared" si="104"/>
        <v>0</v>
      </c>
      <c r="F71" s="196">
        <f t="shared" si="104"/>
        <v>0</v>
      </c>
      <c r="G71" s="196">
        <f t="shared" si="104"/>
        <v>0</v>
      </c>
      <c r="H71" s="196">
        <f t="shared" si="104"/>
        <v>0</v>
      </c>
      <c r="I71" s="196">
        <f t="shared" si="104"/>
        <v>0</v>
      </c>
      <c r="J71" s="196">
        <f t="shared" si="104"/>
        <v>0</v>
      </c>
      <c r="K71" s="196">
        <f t="shared" si="104"/>
        <v>0</v>
      </c>
      <c r="L71" s="196">
        <f t="shared" si="104"/>
        <v>0</v>
      </c>
      <c r="M71" s="196">
        <f t="shared" si="104"/>
        <v>0</v>
      </c>
      <c r="N71" s="196">
        <f t="shared" si="104"/>
        <v>0</v>
      </c>
      <c r="O71" s="196">
        <f t="shared" si="104"/>
        <v>0</v>
      </c>
      <c r="P71" s="196">
        <f t="shared" si="104"/>
        <v>0</v>
      </c>
      <c r="Q71" s="196">
        <f t="shared" si="104"/>
        <v>0</v>
      </c>
      <c r="R71" s="196">
        <f t="shared" si="104"/>
        <v>0</v>
      </c>
      <c r="S71" s="196">
        <f t="shared" si="104"/>
        <v>0</v>
      </c>
      <c r="T71" s="196">
        <f t="shared" si="104"/>
        <v>0</v>
      </c>
      <c r="U71" s="196">
        <f t="shared" si="104"/>
        <v>0</v>
      </c>
      <c r="V71" s="196">
        <f t="shared" si="104"/>
        <v>0</v>
      </c>
      <c r="W71" s="196">
        <f t="shared" si="104"/>
        <v>0</v>
      </c>
      <c r="X71" s="196">
        <f t="shared" si="104"/>
        <v>0</v>
      </c>
      <c r="Y71" s="196">
        <f t="shared" si="104"/>
        <v>0</v>
      </c>
      <c r="Z71" s="196">
        <f t="shared" si="104"/>
        <v>0</v>
      </c>
      <c r="AA71" s="203" t="e">
        <f t="shared" ref="AA71" si="105">AG71/U71/12*1000*1000</f>
        <v>#DIV/0!</v>
      </c>
      <c r="AB71" s="203" t="e">
        <f t="shared" ref="AB71" si="106">AH71/V71/12*1000*1000</f>
        <v>#DIV/0!</v>
      </c>
      <c r="AC71" s="203" t="e">
        <f t="shared" ref="AC71" si="107">AI71/W71/12*1000*1000</f>
        <v>#DIV/0!</v>
      </c>
      <c r="AD71" s="203" t="e">
        <f t="shared" ref="AD71" si="108">AJ71/X71/12*1000*1000</f>
        <v>#DIV/0!</v>
      </c>
      <c r="AE71" s="203" t="e">
        <f t="shared" ref="AE71" si="109">AK71/Y71/12*1000*1000</f>
        <v>#DIV/0!</v>
      </c>
      <c r="AF71" s="203" t="e">
        <f>AL71/Z71/12*1000*1000</f>
        <v>#DIV/0!</v>
      </c>
      <c r="AG71" s="196">
        <f t="shared" ref="AG71:AL71" si="110">AG73</f>
        <v>0</v>
      </c>
      <c r="AH71" s="196">
        <f t="shared" si="110"/>
        <v>0</v>
      </c>
      <c r="AI71" s="196">
        <f t="shared" si="110"/>
        <v>0</v>
      </c>
      <c r="AJ71" s="196">
        <f t="shared" si="110"/>
        <v>0</v>
      </c>
      <c r="AK71" s="196">
        <f t="shared" si="110"/>
        <v>0</v>
      </c>
      <c r="AL71" s="196">
        <f t="shared" si="110"/>
        <v>0</v>
      </c>
      <c r="AM71" s="1"/>
      <c r="AN71" s="1"/>
    </row>
    <row r="72" spans="1:40" ht="16.95" customHeight="1" x14ac:dyDescent="0.25">
      <c r="A72" s="198" t="s">
        <v>201</v>
      </c>
      <c r="B72" s="198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200"/>
      <c r="AB72" s="200"/>
      <c r="AC72" s="200"/>
      <c r="AD72" s="200"/>
      <c r="AE72" s="200"/>
      <c r="AF72" s="200"/>
      <c r="AG72" s="199"/>
      <c r="AH72" s="199"/>
      <c r="AI72" s="199"/>
      <c r="AJ72" s="199"/>
      <c r="AK72" s="199"/>
      <c r="AL72" s="199"/>
      <c r="AM72" s="1"/>
      <c r="AN72" s="1"/>
    </row>
    <row r="73" spans="1:40" ht="15" customHeight="1" x14ac:dyDescent="0.25">
      <c r="A73" s="204"/>
      <c r="B73" s="204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6"/>
      <c r="AB73" s="206"/>
      <c r="AC73" s="206"/>
      <c r="AD73" s="206"/>
      <c r="AE73" s="206"/>
      <c r="AF73" s="206"/>
      <c r="AG73" s="205"/>
      <c r="AH73" s="205"/>
      <c r="AI73" s="205"/>
      <c r="AJ73" s="205"/>
      <c r="AK73" s="205"/>
      <c r="AL73" s="205"/>
      <c r="AM73" s="1"/>
      <c r="AN73" s="1"/>
    </row>
    <row r="74" spans="1:40" s="27" customFormat="1" ht="31.2" x14ac:dyDescent="0.25">
      <c r="A74" s="192" t="s">
        <v>210</v>
      </c>
      <c r="B74" s="195"/>
      <c r="C74" s="193">
        <f>C399</f>
        <v>23.594000000000001</v>
      </c>
      <c r="D74" s="193">
        <f t="shared" ref="D74:Z74" si="111">D399</f>
        <v>38.772000000000006</v>
      </c>
      <c r="E74" s="193">
        <f t="shared" si="111"/>
        <v>34.591000000000001</v>
      </c>
      <c r="F74" s="193">
        <f t="shared" si="111"/>
        <v>35.909999999999997</v>
      </c>
      <c r="G74" s="193">
        <f t="shared" si="111"/>
        <v>36.751000000000005</v>
      </c>
      <c r="H74" s="193">
        <f t="shared" si="111"/>
        <v>36.751000000000005</v>
      </c>
      <c r="I74" s="193">
        <f t="shared" si="111"/>
        <v>23.494</v>
      </c>
      <c r="J74" s="193">
        <f t="shared" si="111"/>
        <v>40.171999999999997</v>
      </c>
      <c r="K74" s="193">
        <f t="shared" si="111"/>
        <v>42.390999999999998</v>
      </c>
      <c r="L74" s="193">
        <f t="shared" si="111"/>
        <v>44.311</v>
      </c>
      <c r="M74" s="193">
        <f t="shared" si="111"/>
        <v>45.900000000000006</v>
      </c>
      <c r="N74" s="193">
        <f t="shared" si="111"/>
        <v>45.900000000000006</v>
      </c>
      <c r="O74" s="193">
        <f t="shared" si="111"/>
        <v>8.0640000000000001</v>
      </c>
      <c r="P74" s="193">
        <f t="shared" si="111"/>
        <v>5.7480000000000002</v>
      </c>
      <c r="Q74" s="193">
        <f t="shared" si="111"/>
        <v>7.9580000000000002</v>
      </c>
      <c r="R74" s="193">
        <f t="shared" si="111"/>
        <v>7.7759999999999998</v>
      </c>
      <c r="S74" s="193">
        <f t="shared" si="111"/>
        <v>8.9669999999999987</v>
      </c>
      <c r="T74" s="193">
        <f t="shared" si="111"/>
        <v>8.9669999999999987</v>
      </c>
      <c r="U74" s="193">
        <f t="shared" si="111"/>
        <v>24</v>
      </c>
      <c r="V74" s="193">
        <f t="shared" si="111"/>
        <v>27</v>
      </c>
      <c r="W74" s="193">
        <f t="shared" si="111"/>
        <v>36</v>
      </c>
      <c r="X74" s="193">
        <f t="shared" si="111"/>
        <v>36</v>
      </c>
      <c r="Y74" s="193">
        <f t="shared" si="111"/>
        <v>36</v>
      </c>
      <c r="Z74" s="193">
        <f t="shared" si="111"/>
        <v>36</v>
      </c>
      <c r="AA74" s="194">
        <f t="shared" ref="AA74:AF74" si="112">AG74/U74/12*1000*1000</f>
        <v>13420.138888888889</v>
      </c>
      <c r="AB74" s="194">
        <f t="shared" si="112"/>
        <v>22265.432098765432</v>
      </c>
      <c r="AC74" s="194">
        <f t="shared" si="112"/>
        <v>19430.555555555555</v>
      </c>
      <c r="AD74" s="194">
        <f t="shared" si="112"/>
        <v>22932.870370370369</v>
      </c>
      <c r="AE74" s="194">
        <f t="shared" si="112"/>
        <v>22916.666666666664</v>
      </c>
      <c r="AF74" s="194">
        <f t="shared" si="112"/>
        <v>22916.666666666664</v>
      </c>
      <c r="AG74" s="193">
        <f t="shared" ref="AG74:AL74" si="113">AG399</f>
        <v>3.8650000000000002</v>
      </c>
      <c r="AH74" s="193">
        <f t="shared" si="113"/>
        <v>7.2140000000000004</v>
      </c>
      <c r="AI74" s="193">
        <f t="shared" si="113"/>
        <v>8.3940000000000001</v>
      </c>
      <c r="AJ74" s="193">
        <f t="shared" si="113"/>
        <v>9.907</v>
      </c>
      <c r="AK74" s="193">
        <f t="shared" si="113"/>
        <v>9.8999999999999986</v>
      </c>
      <c r="AL74" s="193">
        <f t="shared" si="113"/>
        <v>9.8999999999999986</v>
      </c>
      <c r="AM74" s="29"/>
      <c r="AN74" s="29"/>
    </row>
    <row r="75" spans="1:40" ht="15.6" x14ac:dyDescent="0.25">
      <c r="A75" s="198" t="s">
        <v>31</v>
      </c>
      <c r="B75" s="198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200"/>
      <c r="AB75" s="200"/>
      <c r="AC75" s="200"/>
      <c r="AD75" s="200"/>
      <c r="AE75" s="200"/>
      <c r="AF75" s="200"/>
      <c r="AG75" s="199"/>
      <c r="AH75" s="199"/>
      <c r="AI75" s="199"/>
      <c r="AJ75" s="199"/>
      <c r="AK75" s="199"/>
      <c r="AL75" s="199"/>
      <c r="AM75" s="1"/>
      <c r="AN75" s="1"/>
    </row>
    <row r="76" spans="1:40" ht="32.4" hidden="1" x14ac:dyDescent="0.25">
      <c r="A76" s="195" t="s">
        <v>211</v>
      </c>
      <c r="B76" s="195"/>
      <c r="C76" s="196">
        <f>C78+C80+C82</f>
        <v>0</v>
      </c>
      <c r="D76" s="196">
        <f t="shared" ref="D76:Z76" si="114">D78+D80+D82</f>
        <v>0</v>
      </c>
      <c r="E76" s="196">
        <f t="shared" si="114"/>
        <v>0</v>
      </c>
      <c r="F76" s="196">
        <f t="shared" si="114"/>
        <v>0</v>
      </c>
      <c r="G76" s="196">
        <f t="shared" si="114"/>
        <v>0</v>
      </c>
      <c r="H76" s="196">
        <f t="shared" si="114"/>
        <v>0</v>
      </c>
      <c r="I76" s="196">
        <f t="shared" si="114"/>
        <v>0</v>
      </c>
      <c r="J76" s="196">
        <f t="shared" si="114"/>
        <v>0</v>
      </c>
      <c r="K76" s="196">
        <f t="shared" si="114"/>
        <v>0</v>
      </c>
      <c r="L76" s="196">
        <f t="shared" si="114"/>
        <v>0</v>
      </c>
      <c r="M76" s="196">
        <f t="shared" si="114"/>
        <v>0</v>
      </c>
      <c r="N76" s="196">
        <f t="shared" si="114"/>
        <v>0</v>
      </c>
      <c r="O76" s="196">
        <f t="shared" si="114"/>
        <v>0</v>
      </c>
      <c r="P76" s="196">
        <f t="shared" si="114"/>
        <v>0</v>
      </c>
      <c r="Q76" s="196">
        <f t="shared" si="114"/>
        <v>0</v>
      </c>
      <c r="R76" s="196">
        <f t="shared" si="114"/>
        <v>0</v>
      </c>
      <c r="S76" s="196">
        <f t="shared" si="114"/>
        <v>0</v>
      </c>
      <c r="T76" s="196">
        <f t="shared" si="114"/>
        <v>0</v>
      </c>
      <c r="U76" s="196">
        <f t="shared" si="114"/>
        <v>0</v>
      </c>
      <c r="V76" s="196">
        <f t="shared" si="114"/>
        <v>0</v>
      </c>
      <c r="W76" s="196">
        <f t="shared" si="114"/>
        <v>0</v>
      </c>
      <c r="X76" s="196">
        <f t="shared" si="114"/>
        <v>0</v>
      </c>
      <c r="Y76" s="196">
        <f t="shared" si="114"/>
        <v>0</v>
      </c>
      <c r="Z76" s="196">
        <f t="shared" si="114"/>
        <v>0</v>
      </c>
      <c r="AA76" s="197" t="e">
        <f t="shared" ref="AA76:AF76" si="115">AG76/U76/12*1000*1000</f>
        <v>#DIV/0!</v>
      </c>
      <c r="AB76" s="197" t="e">
        <f t="shared" si="115"/>
        <v>#DIV/0!</v>
      </c>
      <c r="AC76" s="197" t="e">
        <f t="shared" si="115"/>
        <v>#DIV/0!</v>
      </c>
      <c r="AD76" s="197" t="e">
        <f t="shared" si="115"/>
        <v>#DIV/0!</v>
      </c>
      <c r="AE76" s="197" t="e">
        <f t="shared" si="115"/>
        <v>#DIV/0!</v>
      </c>
      <c r="AF76" s="197" t="e">
        <f t="shared" si="115"/>
        <v>#DIV/0!</v>
      </c>
      <c r="AG76" s="196">
        <f t="shared" ref="AG76:AL76" si="116">AG78+AG80+AG82</f>
        <v>0</v>
      </c>
      <c r="AH76" s="196">
        <f t="shared" si="116"/>
        <v>0</v>
      </c>
      <c r="AI76" s="196">
        <f t="shared" si="116"/>
        <v>0</v>
      </c>
      <c r="AJ76" s="196">
        <f t="shared" si="116"/>
        <v>0</v>
      </c>
      <c r="AK76" s="196">
        <f t="shared" si="116"/>
        <v>0</v>
      </c>
      <c r="AL76" s="196">
        <f t="shared" si="116"/>
        <v>0</v>
      </c>
      <c r="AM76" s="1"/>
      <c r="AN76" s="1"/>
    </row>
    <row r="77" spans="1:40" ht="15.6" hidden="1" x14ac:dyDescent="0.25">
      <c r="A77" s="198" t="s">
        <v>201</v>
      </c>
      <c r="B77" s="198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200"/>
      <c r="AB77" s="200"/>
      <c r="AC77" s="200"/>
      <c r="AD77" s="200"/>
      <c r="AE77" s="200"/>
      <c r="AF77" s="200"/>
      <c r="AG77" s="199"/>
      <c r="AH77" s="199"/>
      <c r="AI77" s="199"/>
      <c r="AJ77" s="199"/>
      <c r="AK77" s="199"/>
      <c r="AL77" s="199"/>
      <c r="AM77" s="1"/>
      <c r="AN77" s="1"/>
    </row>
    <row r="78" spans="1:40" ht="32.4" hidden="1" x14ac:dyDescent="0.25">
      <c r="A78" s="201" t="s">
        <v>321</v>
      </c>
      <c r="B78" s="201"/>
      <c r="C78" s="202">
        <v>0</v>
      </c>
      <c r="D78" s="202">
        <v>0</v>
      </c>
      <c r="E78" s="202">
        <v>0</v>
      </c>
      <c r="F78" s="202">
        <v>0</v>
      </c>
      <c r="G78" s="202">
        <v>0</v>
      </c>
      <c r="H78" s="202">
        <v>0</v>
      </c>
      <c r="I78" s="202">
        <v>0</v>
      </c>
      <c r="J78" s="202">
        <v>0</v>
      </c>
      <c r="K78" s="202">
        <v>0</v>
      </c>
      <c r="L78" s="202">
        <v>0</v>
      </c>
      <c r="M78" s="202">
        <v>0</v>
      </c>
      <c r="N78" s="202">
        <v>0</v>
      </c>
      <c r="O78" s="202">
        <v>0</v>
      </c>
      <c r="P78" s="202">
        <v>0</v>
      </c>
      <c r="Q78" s="202">
        <v>0</v>
      </c>
      <c r="R78" s="202">
        <v>0</v>
      </c>
      <c r="S78" s="202">
        <v>0</v>
      </c>
      <c r="T78" s="202">
        <v>0</v>
      </c>
      <c r="U78" s="202">
        <v>0</v>
      </c>
      <c r="V78" s="202">
        <v>0</v>
      </c>
      <c r="W78" s="202">
        <v>0</v>
      </c>
      <c r="X78" s="202">
        <v>0</v>
      </c>
      <c r="Y78" s="202">
        <v>0</v>
      </c>
      <c r="Z78" s="202">
        <v>0</v>
      </c>
      <c r="AA78" s="203" t="e">
        <f t="shared" ref="AA78:AF78" si="117">AG78/U78/12*1000*1000</f>
        <v>#DIV/0!</v>
      </c>
      <c r="AB78" s="203" t="e">
        <f t="shared" si="117"/>
        <v>#DIV/0!</v>
      </c>
      <c r="AC78" s="203" t="e">
        <f t="shared" si="117"/>
        <v>#DIV/0!</v>
      </c>
      <c r="AD78" s="203" t="e">
        <f t="shared" si="117"/>
        <v>#DIV/0!</v>
      </c>
      <c r="AE78" s="203" t="e">
        <f t="shared" si="117"/>
        <v>#DIV/0!</v>
      </c>
      <c r="AF78" s="203" t="e">
        <f t="shared" si="117"/>
        <v>#DIV/0!</v>
      </c>
      <c r="AG78" s="202">
        <v>0</v>
      </c>
      <c r="AH78" s="202">
        <v>0</v>
      </c>
      <c r="AI78" s="202">
        <v>0</v>
      </c>
      <c r="AJ78" s="202">
        <v>0</v>
      </c>
      <c r="AK78" s="202">
        <v>0</v>
      </c>
      <c r="AL78" s="202">
        <v>0</v>
      </c>
      <c r="AM78" s="1"/>
      <c r="AN78" s="1"/>
    </row>
    <row r="79" spans="1:40" ht="15.6" hidden="1" x14ac:dyDescent="0.25">
      <c r="A79" s="204"/>
      <c r="B79" s="204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6"/>
      <c r="AB79" s="206"/>
      <c r="AC79" s="206"/>
      <c r="AD79" s="206"/>
      <c r="AE79" s="206"/>
      <c r="AF79" s="206"/>
      <c r="AG79" s="205"/>
      <c r="AH79" s="205"/>
      <c r="AI79" s="205"/>
      <c r="AJ79" s="205"/>
      <c r="AK79" s="205"/>
      <c r="AL79" s="205"/>
      <c r="AM79" s="1"/>
      <c r="AN79" s="1"/>
    </row>
    <row r="80" spans="1:40" ht="16.2" hidden="1" x14ac:dyDescent="0.25">
      <c r="A80" s="201" t="s">
        <v>322</v>
      </c>
      <c r="B80" s="201"/>
      <c r="C80" s="202">
        <v>0</v>
      </c>
      <c r="D80" s="202">
        <v>0</v>
      </c>
      <c r="E80" s="202">
        <v>0</v>
      </c>
      <c r="F80" s="202">
        <v>0</v>
      </c>
      <c r="G80" s="202">
        <v>0</v>
      </c>
      <c r="H80" s="202">
        <v>0</v>
      </c>
      <c r="I80" s="202">
        <v>0</v>
      </c>
      <c r="J80" s="202">
        <v>0</v>
      </c>
      <c r="K80" s="202">
        <v>0</v>
      </c>
      <c r="L80" s="202">
        <v>0</v>
      </c>
      <c r="M80" s="202">
        <v>0</v>
      </c>
      <c r="N80" s="202">
        <v>0</v>
      </c>
      <c r="O80" s="202">
        <v>0</v>
      </c>
      <c r="P80" s="202">
        <v>0</v>
      </c>
      <c r="Q80" s="202">
        <v>0</v>
      </c>
      <c r="R80" s="202">
        <v>0</v>
      </c>
      <c r="S80" s="202">
        <v>0</v>
      </c>
      <c r="T80" s="202">
        <v>0</v>
      </c>
      <c r="U80" s="202">
        <v>0</v>
      </c>
      <c r="V80" s="202">
        <v>0</v>
      </c>
      <c r="W80" s="202">
        <v>0</v>
      </c>
      <c r="X80" s="202">
        <v>0</v>
      </c>
      <c r="Y80" s="202">
        <v>0</v>
      </c>
      <c r="Z80" s="202">
        <v>0</v>
      </c>
      <c r="AA80" s="203" t="e">
        <f t="shared" ref="AA80:AF80" si="118">AG80/U80/12*1000*1000</f>
        <v>#DIV/0!</v>
      </c>
      <c r="AB80" s="203" t="e">
        <f t="shared" si="118"/>
        <v>#DIV/0!</v>
      </c>
      <c r="AC80" s="203" t="e">
        <f t="shared" si="118"/>
        <v>#DIV/0!</v>
      </c>
      <c r="AD80" s="203" t="e">
        <f t="shared" si="118"/>
        <v>#DIV/0!</v>
      </c>
      <c r="AE80" s="203" t="e">
        <f t="shared" si="118"/>
        <v>#DIV/0!</v>
      </c>
      <c r="AF80" s="203" t="e">
        <f t="shared" si="118"/>
        <v>#DIV/0!</v>
      </c>
      <c r="AG80" s="202">
        <v>0</v>
      </c>
      <c r="AH80" s="202">
        <v>0</v>
      </c>
      <c r="AI80" s="202">
        <v>0</v>
      </c>
      <c r="AJ80" s="202">
        <v>0</v>
      </c>
      <c r="AK80" s="202">
        <v>0</v>
      </c>
      <c r="AL80" s="202">
        <v>0</v>
      </c>
      <c r="AM80" s="1"/>
      <c r="AN80" s="1"/>
    </row>
    <row r="81" spans="1:40" ht="15.6" hidden="1" x14ac:dyDescent="0.25">
      <c r="A81" s="204"/>
      <c r="B81" s="204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6"/>
      <c r="AB81" s="206"/>
      <c r="AC81" s="206"/>
      <c r="AD81" s="206"/>
      <c r="AE81" s="206"/>
      <c r="AF81" s="206"/>
      <c r="AG81" s="205"/>
      <c r="AH81" s="205"/>
      <c r="AI81" s="205"/>
      <c r="AJ81" s="205"/>
      <c r="AK81" s="205"/>
      <c r="AL81" s="205"/>
      <c r="AM81" s="1"/>
      <c r="AN81" s="1"/>
    </row>
    <row r="82" spans="1:40" ht="16.2" hidden="1" x14ac:dyDescent="0.25">
      <c r="A82" s="201" t="s">
        <v>323</v>
      </c>
      <c r="B82" s="201"/>
      <c r="C82" s="202">
        <f>C83</f>
        <v>0</v>
      </c>
      <c r="D82" s="202">
        <f t="shared" ref="D82:Z82" si="119">D83</f>
        <v>0</v>
      </c>
      <c r="E82" s="202">
        <f t="shared" si="119"/>
        <v>0</v>
      </c>
      <c r="F82" s="202">
        <f t="shared" si="119"/>
        <v>0</v>
      </c>
      <c r="G82" s="202">
        <f t="shared" si="119"/>
        <v>0</v>
      </c>
      <c r="H82" s="202">
        <f t="shared" si="119"/>
        <v>0</v>
      </c>
      <c r="I82" s="202">
        <f t="shared" si="119"/>
        <v>0</v>
      </c>
      <c r="J82" s="202">
        <f t="shared" si="119"/>
        <v>0</v>
      </c>
      <c r="K82" s="202">
        <f t="shared" si="119"/>
        <v>0</v>
      </c>
      <c r="L82" s="202">
        <f t="shared" si="119"/>
        <v>0</v>
      </c>
      <c r="M82" s="202">
        <f t="shared" si="119"/>
        <v>0</v>
      </c>
      <c r="N82" s="202">
        <f t="shared" si="119"/>
        <v>0</v>
      </c>
      <c r="O82" s="202">
        <f t="shared" si="119"/>
        <v>0</v>
      </c>
      <c r="P82" s="202">
        <f t="shared" si="119"/>
        <v>0</v>
      </c>
      <c r="Q82" s="202">
        <f t="shared" si="119"/>
        <v>0</v>
      </c>
      <c r="R82" s="202">
        <f t="shared" si="119"/>
        <v>0</v>
      </c>
      <c r="S82" s="202">
        <f t="shared" si="119"/>
        <v>0</v>
      </c>
      <c r="T82" s="202">
        <f t="shared" si="119"/>
        <v>0</v>
      </c>
      <c r="U82" s="202">
        <f t="shared" si="119"/>
        <v>0</v>
      </c>
      <c r="V82" s="202">
        <f t="shared" si="119"/>
        <v>0</v>
      </c>
      <c r="W82" s="202">
        <f t="shared" si="119"/>
        <v>0</v>
      </c>
      <c r="X82" s="202">
        <f t="shared" si="119"/>
        <v>0</v>
      </c>
      <c r="Y82" s="202">
        <f t="shared" si="119"/>
        <v>0</v>
      </c>
      <c r="Z82" s="202">
        <f t="shared" si="119"/>
        <v>0</v>
      </c>
      <c r="AA82" s="203" t="e">
        <f t="shared" ref="AA82:AF83" si="120">AG82/U82/12*1000*1000</f>
        <v>#DIV/0!</v>
      </c>
      <c r="AB82" s="203" t="e">
        <f t="shared" si="120"/>
        <v>#DIV/0!</v>
      </c>
      <c r="AC82" s="203" t="e">
        <f t="shared" si="120"/>
        <v>#DIV/0!</v>
      </c>
      <c r="AD82" s="203" t="e">
        <f t="shared" si="120"/>
        <v>#DIV/0!</v>
      </c>
      <c r="AE82" s="203" t="e">
        <f t="shared" si="120"/>
        <v>#DIV/0!</v>
      </c>
      <c r="AF82" s="203" t="e">
        <f t="shared" si="120"/>
        <v>#DIV/0!</v>
      </c>
      <c r="AG82" s="202">
        <f t="shared" ref="AG82:AL82" si="121">AG83</f>
        <v>0</v>
      </c>
      <c r="AH82" s="202">
        <f t="shared" si="121"/>
        <v>0</v>
      </c>
      <c r="AI82" s="202">
        <f t="shared" si="121"/>
        <v>0</v>
      </c>
      <c r="AJ82" s="202">
        <f t="shared" si="121"/>
        <v>0</v>
      </c>
      <c r="AK82" s="202">
        <f t="shared" si="121"/>
        <v>0</v>
      </c>
      <c r="AL82" s="202">
        <f t="shared" si="121"/>
        <v>0</v>
      </c>
      <c r="AM82" s="1"/>
      <c r="AN82" s="1"/>
    </row>
    <row r="83" spans="1:40" ht="15.6" hidden="1" x14ac:dyDescent="0.25">
      <c r="A83" s="204"/>
      <c r="B83" s="204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6" t="e">
        <f t="shared" si="120"/>
        <v>#DIV/0!</v>
      </c>
      <c r="AB83" s="206" t="e">
        <f t="shared" si="120"/>
        <v>#DIV/0!</v>
      </c>
      <c r="AC83" s="206" t="e">
        <f t="shared" si="120"/>
        <v>#DIV/0!</v>
      </c>
      <c r="AD83" s="206" t="e">
        <f t="shared" si="120"/>
        <v>#DIV/0!</v>
      </c>
      <c r="AE83" s="206" t="e">
        <f t="shared" si="120"/>
        <v>#DIV/0!</v>
      </c>
      <c r="AF83" s="206" t="e">
        <f t="shared" si="120"/>
        <v>#DIV/0!</v>
      </c>
      <c r="AG83" s="205">
        <v>0</v>
      </c>
      <c r="AH83" s="205"/>
      <c r="AI83" s="205"/>
      <c r="AJ83" s="205"/>
      <c r="AK83" s="205"/>
      <c r="AL83" s="205"/>
      <c r="AM83" s="1"/>
      <c r="AN83" s="1"/>
    </row>
    <row r="84" spans="1:40" ht="15.6" hidden="1" x14ac:dyDescent="0.25">
      <c r="A84" s="204"/>
      <c r="B84" s="204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6"/>
      <c r="AB84" s="206"/>
      <c r="AC84" s="206"/>
      <c r="AD84" s="206"/>
      <c r="AE84" s="206"/>
      <c r="AF84" s="206"/>
      <c r="AG84" s="205"/>
      <c r="AH84" s="205"/>
      <c r="AI84" s="205"/>
      <c r="AJ84" s="205"/>
      <c r="AK84" s="205"/>
      <c r="AL84" s="205"/>
      <c r="AM84" s="1"/>
      <c r="AN84" s="1"/>
    </row>
    <row r="85" spans="1:40" ht="15.6" hidden="1" x14ac:dyDescent="0.25">
      <c r="A85" s="204"/>
      <c r="B85" s="204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6"/>
      <c r="AB85" s="206"/>
      <c r="AC85" s="206"/>
      <c r="AD85" s="206"/>
      <c r="AE85" s="206"/>
      <c r="AF85" s="206"/>
      <c r="AG85" s="205"/>
      <c r="AH85" s="205"/>
      <c r="AI85" s="205"/>
      <c r="AJ85" s="205"/>
      <c r="AK85" s="205"/>
      <c r="AL85" s="205"/>
      <c r="AM85" s="1"/>
      <c r="AN85" s="1"/>
    </row>
    <row r="86" spans="1:40" ht="15.6" hidden="1" x14ac:dyDescent="0.25">
      <c r="A86" s="204"/>
      <c r="B86" s="204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6"/>
      <c r="AB86" s="206"/>
      <c r="AC86" s="206"/>
      <c r="AD86" s="206"/>
      <c r="AE86" s="206"/>
      <c r="AF86" s="206"/>
      <c r="AG86" s="205"/>
      <c r="AH86" s="205"/>
      <c r="AI86" s="205"/>
      <c r="AJ86" s="205"/>
      <c r="AK86" s="205"/>
      <c r="AL86" s="205"/>
      <c r="AM86" s="1"/>
      <c r="AN86" s="1"/>
    </row>
    <row r="87" spans="1:40" ht="15.6" hidden="1" x14ac:dyDescent="0.25">
      <c r="A87" s="204"/>
      <c r="B87" s="204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6"/>
      <c r="AB87" s="206"/>
      <c r="AC87" s="206"/>
      <c r="AD87" s="206"/>
      <c r="AE87" s="206"/>
      <c r="AF87" s="206"/>
      <c r="AG87" s="205"/>
      <c r="AH87" s="205"/>
      <c r="AI87" s="205"/>
      <c r="AJ87" s="205"/>
      <c r="AK87" s="205"/>
      <c r="AL87" s="205"/>
      <c r="AM87" s="1"/>
      <c r="AN87" s="1"/>
    </row>
    <row r="88" spans="1:40" ht="15.6" hidden="1" x14ac:dyDescent="0.25">
      <c r="A88" s="204"/>
      <c r="B88" s="204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6"/>
      <c r="AB88" s="206"/>
      <c r="AC88" s="206"/>
      <c r="AD88" s="206"/>
      <c r="AE88" s="206"/>
      <c r="AF88" s="206"/>
      <c r="AG88" s="205"/>
      <c r="AH88" s="205"/>
      <c r="AI88" s="205"/>
      <c r="AJ88" s="205"/>
      <c r="AK88" s="205"/>
      <c r="AL88" s="205"/>
      <c r="AM88" s="1"/>
      <c r="AN88" s="1"/>
    </row>
    <row r="89" spans="1:40" ht="15.6" hidden="1" x14ac:dyDescent="0.25">
      <c r="A89" s="204"/>
      <c r="B89" s="204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6"/>
      <c r="AB89" s="206"/>
      <c r="AC89" s="206"/>
      <c r="AD89" s="206"/>
      <c r="AE89" s="206"/>
      <c r="AF89" s="206"/>
      <c r="AG89" s="205"/>
      <c r="AH89" s="205"/>
      <c r="AI89" s="205"/>
      <c r="AJ89" s="205"/>
      <c r="AK89" s="205"/>
      <c r="AL89" s="205"/>
      <c r="AM89" s="1"/>
      <c r="AN89" s="1"/>
    </row>
    <row r="90" spans="1:40" ht="15.6" hidden="1" x14ac:dyDescent="0.25">
      <c r="A90" s="204"/>
      <c r="B90" s="204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6"/>
      <c r="AB90" s="206"/>
      <c r="AC90" s="206"/>
      <c r="AD90" s="206"/>
      <c r="AE90" s="206"/>
      <c r="AF90" s="206"/>
      <c r="AG90" s="205"/>
      <c r="AH90" s="205"/>
      <c r="AI90" s="205"/>
      <c r="AJ90" s="205"/>
      <c r="AK90" s="205"/>
      <c r="AL90" s="205"/>
      <c r="AM90" s="1"/>
      <c r="AN90" s="1"/>
    </row>
    <row r="91" spans="1:40" ht="15.6" hidden="1" x14ac:dyDescent="0.25">
      <c r="A91" s="208"/>
      <c r="B91" s="208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6"/>
      <c r="AB91" s="206"/>
      <c r="AC91" s="206"/>
      <c r="AD91" s="206"/>
      <c r="AE91" s="206"/>
      <c r="AF91" s="206"/>
      <c r="AG91" s="205"/>
      <c r="AH91" s="205"/>
      <c r="AI91" s="205"/>
      <c r="AJ91" s="205"/>
      <c r="AK91" s="205"/>
      <c r="AL91" s="205"/>
      <c r="AM91" s="1"/>
      <c r="AN91" s="1"/>
    </row>
    <row r="92" spans="1:40" ht="15.6" hidden="1" x14ac:dyDescent="0.25">
      <c r="A92" s="204"/>
      <c r="B92" s="204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6"/>
      <c r="AB92" s="206"/>
      <c r="AC92" s="206"/>
      <c r="AD92" s="206"/>
      <c r="AE92" s="206"/>
      <c r="AF92" s="206"/>
      <c r="AG92" s="205"/>
      <c r="AH92" s="205"/>
      <c r="AI92" s="205"/>
      <c r="AJ92" s="205"/>
      <c r="AK92" s="205"/>
      <c r="AL92" s="205"/>
      <c r="AM92" s="1"/>
      <c r="AN92" s="1"/>
    </row>
    <row r="93" spans="1:40" ht="16.2" hidden="1" x14ac:dyDescent="0.25">
      <c r="A93" s="195" t="s">
        <v>212</v>
      </c>
      <c r="B93" s="195"/>
      <c r="C93" s="196">
        <f>SUM(C95:C109)</f>
        <v>0</v>
      </c>
      <c r="D93" s="196">
        <f t="shared" ref="D93:AL93" si="122">SUM(D95:D109)</f>
        <v>0</v>
      </c>
      <c r="E93" s="196">
        <f t="shared" si="122"/>
        <v>0</v>
      </c>
      <c r="F93" s="196">
        <f t="shared" si="122"/>
        <v>0</v>
      </c>
      <c r="G93" s="196">
        <f t="shared" si="122"/>
        <v>0</v>
      </c>
      <c r="H93" s="196">
        <f t="shared" si="122"/>
        <v>0</v>
      </c>
      <c r="I93" s="196">
        <f t="shared" si="122"/>
        <v>0</v>
      </c>
      <c r="J93" s="196">
        <f t="shared" si="122"/>
        <v>0</v>
      </c>
      <c r="K93" s="196">
        <f t="shared" si="122"/>
        <v>0</v>
      </c>
      <c r="L93" s="196">
        <f t="shared" si="122"/>
        <v>0</v>
      </c>
      <c r="M93" s="196">
        <f t="shared" si="122"/>
        <v>0</v>
      </c>
      <c r="N93" s="196">
        <f t="shared" si="122"/>
        <v>0</v>
      </c>
      <c r="O93" s="196">
        <f t="shared" si="122"/>
        <v>0</v>
      </c>
      <c r="P93" s="196">
        <f t="shared" si="122"/>
        <v>0</v>
      </c>
      <c r="Q93" s="196">
        <f t="shared" si="122"/>
        <v>0</v>
      </c>
      <c r="R93" s="196">
        <f t="shared" si="122"/>
        <v>0</v>
      </c>
      <c r="S93" s="196">
        <f t="shared" si="122"/>
        <v>0</v>
      </c>
      <c r="T93" s="196">
        <f t="shared" si="122"/>
        <v>0</v>
      </c>
      <c r="U93" s="196">
        <f t="shared" si="122"/>
        <v>0</v>
      </c>
      <c r="V93" s="196">
        <f t="shared" si="122"/>
        <v>0</v>
      </c>
      <c r="W93" s="196">
        <f t="shared" si="122"/>
        <v>0</v>
      </c>
      <c r="X93" s="196">
        <f t="shared" si="122"/>
        <v>0</v>
      </c>
      <c r="Y93" s="196">
        <f t="shared" si="122"/>
        <v>0</v>
      </c>
      <c r="Z93" s="196">
        <f t="shared" si="122"/>
        <v>0</v>
      </c>
      <c r="AA93" s="197" t="e">
        <f t="shared" ref="AA93:AF93" si="123">AVERAGE(AA95:AA109)</f>
        <v>#DIV/0!</v>
      </c>
      <c r="AB93" s="197" t="e">
        <f t="shared" si="123"/>
        <v>#DIV/0!</v>
      </c>
      <c r="AC93" s="197" t="e">
        <f t="shared" si="123"/>
        <v>#DIV/0!</v>
      </c>
      <c r="AD93" s="197" t="e">
        <f t="shared" si="123"/>
        <v>#DIV/0!</v>
      </c>
      <c r="AE93" s="197" t="e">
        <f t="shared" si="123"/>
        <v>#DIV/0!</v>
      </c>
      <c r="AF93" s="197" t="e">
        <f t="shared" si="123"/>
        <v>#DIV/0!</v>
      </c>
      <c r="AG93" s="196">
        <f t="shared" si="122"/>
        <v>0</v>
      </c>
      <c r="AH93" s="196">
        <f t="shared" si="122"/>
        <v>0</v>
      </c>
      <c r="AI93" s="196">
        <f t="shared" si="122"/>
        <v>0</v>
      </c>
      <c r="AJ93" s="196">
        <f t="shared" si="122"/>
        <v>0</v>
      </c>
      <c r="AK93" s="196">
        <f t="shared" si="122"/>
        <v>0</v>
      </c>
      <c r="AL93" s="196">
        <f t="shared" si="122"/>
        <v>0</v>
      </c>
      <c r="AM93" s="1"/>
      <c r="AN93" s="1"/>
    </row>
    <row r="94" spans="1:40" ht="15.6" hidden="1" x14ac:dyDescent="0.25">
      <c r="A94" s="198" t="s">
        <v>201</v>
      </c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200"/>
      <c r="AB94" s="200"/>
      <c r="AC94" s="200"/>
      <c r="AD94" s="200"/>
      <c r="AE94" s="200"/>
      <c r="AF94" s="200"/>
      <c r="AG94" s="199"/>
      <c r="AH94" s="199"/>
      <c r="AI94" s="199"/>
      <c r="AJ94" s="199"/>
      <c r="AK94" s="199"/>
      <c r="AL94" s="199"/>
      <c r="AM94" s="1"/>
      <c r="AN94" s="1"/>
    </row>
    <row r="95" spans="1:40" ht="15.6" hidden="1" x14ac:dyDescent="0.25">
      <c r="A95" s="204"/>
      <c r="B95" s="204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6"/>
      <c r="AB95" s="206"/>
      <c r="AC95" s="206"/>
      <c r="AD95" s="206"/>
      <c r="AE95" s="206"/>
      <c r="AF95" s="206"/>
      <c r="AG95" s="205"/>
      <c r="AH95" s="205"/>
      <c r="AI95" s="205"/>
      <c r="AJ95" s="205"/>
      <c r="AK95" s="205"/>
      <c r="AL95" s="205"/>
      <c r="AM95" s="1"/>
      <c r="AN95" s="1"/>
    </row>
    <row r="96" spans="1:40" ht="15.6" hidden="1" x14ac:dyDescent="0.25">
      <c r="A96" s="204"/>
      <c r="B96" s="204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6"/>
      <c r="AB96" s="206"/>
      <c r="AC96" s="206"/>
      <c r="AD96" s="206"/>
      <c r="AE96" s="206"/>
      <c r="AF96" s="206"/>
      <c r="AG96" s="205"/>
      <c r="AH96" s="205"/>
      <c r="AI96" s="205"/>
      <c r="AJ96" s="205"/>
      <c r="AK96" s="205"/>
      <c r="AL96" s="205"/>
      <c r="AM96" s="1"/>
      <c r="AN96" s="1"/>
    </row>
    <row r="97" spans="1:40" ht="15.6" hidden="1" x14ac:dyDescent="0.25">
      <c r="A97" s="204"/>
      <c r="B97" s="204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6"/>
      <c r="AB97" s="206"/>
      <c r="AC97" s="206"/>
      <c r="AD97" s="206"/>
      <c r="AE97" s="206"/>
      <c r="AF97" s="206"/>
      <c r="AG97" s="205"/>
      <c r="AH97" s="205"/>
      <c r="AI97" s="205"/>
      <c r="AJ97" s="205"/>
      <c r="AK97" s="205"/>
      <c r="AL97" s="205"/>
      <c r="AM97" s="1"/>
      <c r="AN97" s="1"/>
    </row>
    <row r="98" spans="1:40" ht="15.6" hidden="1" x14ac:dyDescent="0.25">
      <c r="A98" s="204"/>
      <c r="B98" s="204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6"/>
      <c r="AB98" s="206"/>
      <c r="AC98" s="206"/>
      <c r="AD98" s="206"/>
      <c r="AE98" s="206"/>
      <c r="AF98" s="206"/>
      <c r="AG98" s="205"/>
      <c r="AH98" s="205"/>
      <c r="AI98" s="205"/>
      <c r="AJ98" s="205"/>
      <c r="AK98" s="205"/>
      <c r="AL98" s="205"/>
      <c r="AM98" s="1"/>
      <c r="AN98" s="1"/>
    </row>
    <row r="99" spans="1:40" ht="15.6" hidden="1" x14ac:dyDescent="0.25">
      <c r="A99" s="204"/>
      <c r="B99" s="204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6"/>
      <c r="AB99" s="206"/>
      <c r="AC99" s="206"/>
      <c r="AD99" s="206"/>
      <c r="AE99" s="206"/>
      <c r="AF99" s="206"/>
      <c r="AG99" s="205"/>
      <c r="AH99" s="205"/>
      <c r="AI99" s="205"/>
      <c r="AJ99" s="205"/>
      <c r="AK99" s="205"/>
      <c r="AL99" s="205"/>
      <c r="AM99" s="1"/>
      <c r="AN99" s="1"/>
    </row>
    <row r="100" spans="1:40" ht="15.6" hidden="1" x14ac:dyDescent="0.25">
      <c r="A100" s="204"/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6"/>
      <c r="AB100" s="206"/>
      <c r="AC100" s="206"/>
      <c r="AD100" s="206"/>
      <c r="AE100" s="206"/>
      <c r="AF100" s="206"/>
      <c r="AG100" s="205"/>
      <c r="AH100" s="205"/>
      <c r="AI100" s="205"/>
      <c r="AJ100" s="205"/>
      <c r="AK100" s="205"/>
      <c r="AL100" s="205"/>
      <c r="AM100" s="1"/>
      <c r="AN100" s="1"/>
    </row>
    <row r="101" spans="1:40" ht="15.6" hidden="1" x14ac:dyDescent="0.25">
      <c r="A101" s="204"/>
      <c r="B101" s="204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6"/>
      <c r="AB101" s="206"/>
      <c r="AC101" s="206"/>
      <c r="AD101" s="206"/>
      <c r="AE101" s="206"/>
      <c r="AF101" s="206"/>
      <c r="AG101" s="205"/>
      <c r="AH101" s="205"/>
      <c r="AI101" s="205"/>
      <c r="AJ101" s="205"/>
      <c r="AK101" s="205"/>
      <c r="AL101" s="205"/>
      <c r="AM101" s="1"/>
      <c r="AN101" s="1"/>
    </row>
    <row r="102" spans="1:40" ht="15.6" hidden="1" x14ac:dyDescent="0.25">
      <c r="A102" s="204"/>
      <c r="B102" s="204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6"/>
      <c r="AB102" s="206"/>
      <c r="AC102" s="206"/>
      <c r="AD102" s="206"/>
      <c r="AE102" s="206"/>
      <c r="AF102" s="206"/>
      <c r="AG102" s="205"/>
      <c r="AH102" s="205"/>
      <c r="AI102" s="205"/>
      <c r="AJ102" s="205"/>
      <c r="AK102" s="205"/>
      <c r="AL102" s="205"/>
      <c r="AM102" s="1"/>
      <c r="AN102" s="1"/>
    </row>
    <row r="103" spans="1:40" ht="15.6" hidden="1" x14ac:dyDescent="0.25">
      <c r="A103" s="204"/>
      <c r="B103" s="204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6"/>
      <c r="AB103" s="206"/>
      <c r="AC103" s="206"/>
      <c r="AD103" s="206"/>
      <c r="AE103" s="206"/>
      <c r="AF103" s="206"/>
      <c r="AG103" s="205"/>
      <c r="AH103" s="205"/>
      <c r="AI103" s="205"/>
      <c r="AJ103" s="205"/>
      <c r="AK103" s="205"/>
      <c r="AL103" s="205"/>
      <c r="AM103" s="1"/>
      <c r="AN103" s="1"/>
    </row>
    <row r="104" spans="1:40" ht="15.6" hidden="1" x14ac:dyDescent="0.25">
      <c r="A104" s="204"/>
      <c r="B104" s="204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6"/>
      <c r="AB104" s="206"/>
      <c r="AC104" s="206"/>
      <c r="AD104" s="206"/>
      <c r="AE104" s="206"/>
      <c r="AF104" s="206"/>
      <c r="AG104" s="205"/>
      <c r="AH104" s="205"/>
      <c r="AI104" s="205"/>
      <c r="AJ104" s="205"/>
      <c r="AK104" s="205"/>
      <c r="AL104" s="205"/>
      <c r="AM104" s="1"/>
      <c r="AN104" s="1"/>
    </row>
    <row r="105" spans="1:40" ht="15.6" hidden="1" x14ac:dyDescent="0.25">
      <c r="A105" s="204"/>
      <c r="B105" s="204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6"/>
      <c r="AB105" s="206"/>
      <c r="AC105" s="206"/>
      <c r="AD105" s="206"/>
      <c r="AE105" s="206"/>
      <c r="AF105" s="206"/>
      <c r="AG105" s="205"/>
      <c r="AH105" s="205"/>
      <c r="AI105" s="205"/>
      <c r="AJ105" s="205"/>
      <c r="AK105" s="205"/>
      <c r="AL105" s="205"/>
      <c r="AM105" s="1"/>
      <c r="AN105" s="1"/>
    </row>
    <row r="106" spans="1:40" ht="15.6" hidden="1" x14ac:dyDescent="0.25">
      <c r="A106" s="204"/>
      <c r="B106" s="204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6"/>
      <c r="AB106" s="206"/>
      <c r="AC106" s="206"/>
      <c r="AD106" s="206"/>
      <c r="AE106" s="206"/>
      <c r="AF106" s="206"/>
      <c r="AG106" s="205"/>
      <c r="AH106" s="205"/>
      <c r="AI106" s="205"/>
      <c r="AJ106" s="205"/>
      <c r="AK106" s="205"/>
      <c r="AL106" s="205"/>
      <c r="AM106" s="1"/>
      <c r="AN106" s="1"/>
    </row>
    <row r="107" spans="1:40" ht="15.6" hidden="1" x14ac:dyDescent="0.25">
      <c r="A107" s="204"/>
      <c r="B107" s="204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6"/>
      <c r="AB107" s="206"/>
      <c r="AC107" s="206"/>
      <c r="AD107" s="206"/>
      <c r="AE107" s="206"/>
      <c r="AF107" s="206"/>
      <c r="AG107" s="205"/>
      <c r="AH107" s="205"/>
      <c r="AI107" s="205"/>
      <c r="AJ107" s="205"/>
      <c r="AK107" s="205"/>
      <c r="AL107" s="205"/>
      <c r="AM107" s="1"/>
      <c r="AN107" s="1"/>
    </row>
    <row r="108" spans="1:40" ht="15.6" hidden="1" x14ac:dyDescent="0.25">
      <c r="A108" s="208"/>
      <c r="B108" s="208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6"/>
      <c r="AB108" s="206"/>
      <c r="AC108" s="206"/>
      <c r="AD108" s="206"/>
      <c r="AE108" s="206"/>
      <c r="AF108" s="206"/>
      <c r="AG108" s="205"/>
      <c r="AH108" s="205"/>
      <c r="AI108" s="205"/>
      <c r="AJ108" s="205"/>
      <c r="AK108" s="205"/>
      <c r="AL108" s="205"/>
      <c r="AM108" s="2"/>
      <c r="AN108" s="2"/>
    </row>
    <row r="109" spans="1:40" ht="15.6" hidden="1" x14ac:dyDescent="0.25">
      <c r="A109" s="204"/>
      <c r="B109" s="204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6"/>
      <c r="AB109" s="206"/>
      <c r="AC109" s="206"/>
      <c r="AD109" s="206"/>
      <c r="AE109" s="206"/>
      <c r="AF109" s="206"/>
      <c r="AG109" s="205"/>
      <c r="AH109" s="205"/>
      <c r="AI109" s="205"/>
      <c r="AJ109" s="205"/>
      <c r="AK109" s="205"/>
      <c r="AL109" s="205"/>
      <c r="AM109" s="2"/>
      <c r="AN109" s="2"/>
    </row>
    <row r="110" spans="1:40" ht="32.4" hidden="1" x14ac:dyDescent="0.25">
      <c r="A110" s="195" t="s">
        <v>213</v>
      </c>
      <c r="B110" s="195"/>
      <c r="C110" s="196">
        <f>SUM(C112:C126)</f>
        <v>0</v>
      </c>
      <c r="D110" s="196">
        <f t="shared" ref="D110:AL110" si="124">SUM(D112:D126)</f>
        <v>0</v>
      </c>
      <c r="E110" s="196">
        <f t="shared" si="124"/>
        <v>0</v>
      </c>
      <c r="F110" s="196">
        <f t="shared" si="124"/>
        <v>0</v>
      </c>
      <c r="G110" s="196">
        <f t="shared" si="124"/>
        <v>0</v>
      </c>
      <c r="H110" s="196">
        <f t="shared" si="124"/>
        <v>0</v>
      </c>
      <c r="I110" s="196">
        <f t="shared" si="124"/>
        <v>0</v>
      </c>
      <c r="J110" s="196">
        <f t="shared" si="124"/>
        <v>0</v>
      </c>
      <c r="K110" s="196">
        <f t="shared" si="124"/>
        <v>0</v>
      </c>
      <c r="L110" s="196">
        <f t="shared" si="124"/>
        <v>0</v>
      </c>
      <c r="M110" s="196">
        <f t="shared" si="124"/>
        <v>0</v>
      </c>
      <c r="N110" s="196">
        <f t="shared" si="124"/>
        <v>0</v>
      </c>
      <c r="O110" s="196">
        <f t="shared" si="124"/>
        <v>0</v>
      </c>
      <c r="P110" s="196">
        <f t="shared" si="124"/>
        <v>0</v>
      </c>
      <c r="Q110" s="196">
        <f t="shared" si="124"/>
        <v>0</v>
      </c>
      <c r="R110" s="196">
        <f t="shared" si="124"/>
        <v>0</v>
      </c>
      <c r="S110" s="196">
        <f t="shared" si="124"/>
        <v>0</v>
      </c>
      <c r="T110" s="196">
        <f t="shared" si="124"/>
        <v>0</v>
      </c>
      <c r="U110" s="196">
        <f t="shared" si="124"/>
        <v>0</v>
      </c>
      <c r="V110" s="196">
        <f t="shared" si="124"/>
        <v>0</v>
      </c>
      <c r="W110" s="196">
        <f t="shared" si="124"/>
        <v>0</v>
      </c>
      <c r="X110" s="196">
        <f t="shared" si="124"/>
        <v>0</v>
      </c>
      <c r="Y110" s="196">
        <f t="shared" si="124"/>
        <v>0</v>
      </c>
      <c r="Z110" s="196">
        <f t="shared" si="124"/>
        <v>0</v>
      </c>
      <c r="AA110" s="197" t="e">
        <f t="shared" ref="AA110:AF110" si="125">AVERAGE(AA112:AA126)</f>
        <v>#DIV/0!</v>
      </c>
      <c r="AB110" s="197" t="e">
        <f t="shared" si="125"/>
        <v>#DIV/0!</v>
      </c>
      <c r="AC110" s="197" t="e">
        <f t="shared" si="125"/>
        <v>#DIV/0!</v>
      </c>
      <c r="AD110" s="197" t="e">
        <f t="shared" si="125"/>
        <v>#DIV/0!</v>
      </c>
      <c r="AE110" s="197" t="e">
        <f t="shared" si="125"/>
        <v>#DIV/0!</v>
      </c>
      <c r="AF110" s="197" t="e">
        <f t="shared" si="125"/>
        <v>#DIV/0!</v>
      </c>
      <c r="AG110" s="196">
        <f t="shared" si="124"/>
        <v>0</v>
      </c>
      <c r="AH110" s="196">
        <f t="shared" si="124"/>
        <v>0</v>
      </c>
      <c r="AI110" s="196">
        <f t="shared" si="124"/>
        <v>0</v>
      </c>
      <c r="AJ110" s="196">
        <f t="shared" si="124"/>
        <v>0</v>
      </c>
      <c r="AK110" s="196">
        <f t="shared" si="124"/>
        <v>0</v>
      </c>
      <c r="AL110" s="196">
        <f t="shared" si="124"/>
        <v>0</v>
      </c>
      <c r="AM110" s="2"/>
      <c r="AN110" s="2"/>
    </row>
    <row r="111" spans="1:40" ht="15.6" hidden="1" x14ac:dyDescent="0.25">
      <c r="A111" s="198" t="s">
        <v>201</v>
      </c>
      <c r="B111" s="198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200"/>
      <c r="AB111" s="200"/>
      <c r="AC111" s="200"/>
      <c r="AD111" s="200"/>
      <c r="AE111" s="200"/>
      <c r="AF111" s="200"/>
      <c r="AG111" s="199"/>
      <c r="AH111" s="199"/>
      <c r="AI111" s="199"/>
      <c r="AJ111" s="199"/>
      <c r="AK111" s="199"/>
      <c r="AL111" s="199"/>
      <c r="AM111" s="1"/>
      <c r="AN111" s="1"/>
    </row>
    <row r="112" spans="1:40" ht="15.6" hidden="1" x14ac:dyDescent="0.25">
      <c r="A112" s="204"/>
      <c r="B112" s="204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6"/>
      <c r="AB112" s="206"/>
      <c r="AC112" s="206"/>
      <c r="AD112" s="206"/>
      <c r="AE112" s="206"/>
      <c r="AF112" s="206"/>
      <c r="AG112" s="205"/>
      <c r="AH112" s="205"/>
      <c r="AI112" s="205"/>
      <c r="AJ112" s="205"/>
      <c r="AK112" s="205"/>
      <c r="AL112" s="205"/>
      <c r="AM112" s="1"/>
      <c r="AN112" s="1"/>
    </row>
    <row r="113" spans="1:40" ht="15.6" hidden="1" x14ac:dyDescent="0.25">
      <c r="A113" s="204"/>
      <c r="B113" s="204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6"/>
      <c r="AB113" s="206"/>
      <c r="AC113" s="206"/>
      <c r="AD113" s="206"/>
      <c r="AE113" s="206"/>
      <c r="AF113" s="206"/>
      <c r="AG113" s="205"/>
      <c r="AH113" s="205"/>
      <c r="AI113" s="205"/>
      <c r="AJ113" s="205"/>
      <c r="AK113" s="205"/>
      <c r="AL113" s="205"/>
      <c r="AM113" s="1"/>
      <c r="AN113" s="1"/>
    </row>
    <row r="114" spans="1:40" ht="15.6" hidden="1" x14ac:dyDescent="0.25">
      <c r="A114" s="204"/>
      <c r="B114" s="204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6"/>
      <c r="AB114" s="206"/>
      <c r="AC114" s="206"/>
      <c r="AD114" s="206"/>
      <c r="AE114" s="206"/>
      <c r="AF114" s="206"/>
      <c r="AG114" s="205"/>
      <c r="AH114" s="205"/>
      <c r="AI114" s="205"/>
      <c r="AJ114" s="205"/>
      <c r="AK114" s="205"/>
      <c r="AL114" s="205"/>
      <c r="AM114" s="1"/>
      <c r="AN114" s="1"/>
    </row>
    <row r="115" spans="1:40" ht="15.6" hidden="1" x14ac:dyDescent="0.25">
      <c r="A115" s="204"/>
      <c r="B115" s="204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6"/>
      <c r="AB115" s="206"/>
      <c r="AC115" s="206"/>
      <c r="AD115" s="206"/>
      <c r="AE115" s="206"/>
      <c r="AF115" s="206"/>
      <c r="AG115" s="205"/>
      <c r="AH115" s="205"/>
      <c r="AI115" s="205"/>
      <c r="AJ115" s="205"/>
      <c r="AK115" s="205"/>
      <c r="AL115" s="205"/>
      <c r="AM115" s="1"/>
      <c r="AN115" s="1"/>
    </row>
    <row r="116" spans="1:40" ht="15.6" hidden="1" x14ac:dyDescent="0.25">
      <c r="A116" s="204"/>
      <c r="B116" s="204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6"/>
      <c r="AB116" s="206"/>
      <c r="AC116" s="206"/>
      <c r="AD116" s="206"/>
      <c r="AE116" s="206"/>
      <c r="AF116" s="206"/>
      <c r="AG116" s="205"/>
      <c r="AH116" s="205"/>
      <c r="AI116" s="205"/>
      <c r="AJ116" s="205"/>
      <c r="AK116" s="205"/>
      <c r="AL116" s="205"/>
      <c r="AM116" s="1"/>
      <c r="AN116" s="1"/>
    </row>
    <row r="117" spans="1:40" ht="15.6" hidden="1" x14ac:dyDescent="0.25">
      <c r="A117" s="204"/>
      <c r="B117" s="204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6"/>
      <c r="AB117" s="206"/>
      <c r="AC117" s="206"/>
      <c r="AD117" s="206"/>
      <c r="AE117" s="206"/>
      <c r="AF117" s="206"/>
      <c r="AG117" s="205"/>
      <c r="AH117" s="205"/>
      <c r="AI117" s="205"/>
      <c r="AJ117" s="205"/>
      <c r="AK117" s="205"/>
      <c r="AL117" s="205"/>
      <c r="AM117" s="1"/>
      <c r="AN117" s="1"/>
    </row>
    <row r="118" spans="1:40" ht="15.6" hidden="1" x14ac:dyDescent="0.25">
      <c r="A118" s="204"/>
      <c r="B118" s="204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6"/>
      <c r="AB118" s="206"/>
      <c r="AC118" s="206"/>
      <c r="AD118" s="206"/>
      <c r="AE118" s="206"/>
      <c r="AF118" s="206"/>
      <c r="AG118" s="205"/>
      <c r="AH118" s="205"/>
      <c r="AI118" s="205"/>
      <c r="AJ118" s="205"/>
      <c r="AK118" s="205"/>
      <c r="AL118" s="205"/>
      <c r="AM118" s="1"/>
      <c r="AN118" s="1"/>
    </row>
    <row r="119" spans="1:40" ht="15.6" hidden="1" x14ac:dyDescent="0.25">
      <c r="A119" s="204"/>
      <c r="B119" s="204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6"/>
      <c r="AB119" s="206"/>
      <c r="AC119" s="206"/>
      <c r="AD119" s="206"/>
      <c r="AE119" s="206"/>
      <c r="AF119" s="206"/>
      <c r="AG119" s="205"/>
      <c r="AH119" s="205"/>
      <c r="AI119" s="205"/>
      <c r="AJ119" s="205"/>
      <c r="AK119" s="205"/>
      <c r="AL119" s="205"/>
      <c r="AM119" s="1"/>
      <c r="AN119" s="1"/>
    </row>
    <row r="120" spans="1:40" ht="15.6" hidden="1" x14ac:dyDescent="0.25">
      <c r="A120" s="204"/>
      <c r="B120" s="204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6"/>
      <c r="AB120" s="206"/>
      <c r="AC120" s="206"/>
      <c r="AD120" s="206"/>
      <c r="AE120" s="206"/>
      <c r="AF120" s="206"/>
      <c r="AG120" s="205"/>
      <c r="AH120" s="205"/>
      <c r="AI120" s="205"/>
      <c r="AJ120" s="205"/>
      <c r="AK120" s="205"/>
      <c r="AL120" s="205"/>
      <c r="AM120" s="1"/>
      <c r="AN120" s="1"/>
    </row>
    <row r="121" spans="1:40" ht="15.6" hidden="1" x14ac:dyDescent="0.25">
      <c r="A121" s="204"/>
      <c r="B121" s="204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6"/>
      <c r="AB121" s="206"/>
      <c r="AC121" s="206"/>
      <c r="AD121" s="206"/>
      <c r="AE121" s="206"/>
      <c r="AF121" s="206"/>
      <c r="AG121" s="205"/>
      <c r="AH121" s="205"/>
      <c r="AI121" s="205"/>
      <c r="AJ121" s="205"/>
      <c r="AK121" s="205"/>
      <c r="AL121" s="205"/>
      <c r="AM121" s="1"/>
      <c r="AN121" s="1"/>
    </row>
    <row r="122" spans="1:40" ht="15.6" hidden="1" x14ac:dyDescent="0.25">
      <c r="A122" s="204"/>
      <c r="B122" s="204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6"/>
      <c r="AB122" s="206"/>
      <c r="AC122" s="206"/>
      <c r="AD122" s="206"/>
      <c r="AE122" s="206"/>
      <c r="AF122" s="206"/>
      <c r="AG122" s="205"/>
      <c r="AH122" s="205"/>
      <c r="AI122" s="205"/>
      <c r="AJ122" s="205"/>
      <c r="AK122" s="205"/>
      <c r="AL122" s="205"/>
      <c r="AM122" s="1"/>
      <c r="AN122" s="1"/>
    </row>
    <row r="123" spans="1:40" ht="15.6" hidden="1" x14ac:dyDescent="0.25">
      <c r="A123" s="204"/>
      <c r="B123" s="204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6"/>
      <c r="AB123" s="206"/>
      <c r="AC123" s="206"/>
      <c r="AD123" s="206"/>
      <c r="AE123" s="206"/>
      <c r="AF123" s="206"/>
      <c r="AG123" s="205"/>
      <c r="AH123" s="205"/>
      <c r="AI123" s="205"/>
      <c r="AJ123" s="205"/>
      <c r="AK123" s="205"/>
      <c r="AL123" s="205"/>
      <c r="AM123" s="1"/>
      <c r="AN123" s="1"/>
    </row>
    <row r="124" spans="1:40" ht="15.6" hidden="1" x14ac:dyDescent="0.25">
      <c r="A124" s="204"/>
      <c r="B124" s="204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6"/>
      <c r="AB124" s="206"/>
      <c r="AC124" s="206"/>
      <c r="AD124" s="206"/>
      <c r="AE124" s="206"/>
      <c r="AF124" s="206"/>
      <c r="AG124" s="205"/>
      <c r="AH124" s="205"/>
      <c r="AI124" s="205"/>
      <c r="AJ124" s="205"/>
      <c r="AK124" s="205"/>
      <c r="AL124" s="205"/>
      <c r="AM124" s="1"/>
      <c r="AN124" s="1"/>
    </row>
    <row r="125" spans="1:40" ht="15.6" hidden="1" x14ac:dyDescent="0.25">
      <c r="A125" s="208"/>
      <c r="B125" s="208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6"/>
      <c r="AB125" s="206"/>
      <c r="AC125" s="206"/>
      <c r="AD125" s="206"/>
      <c r="AE125" s="206"/>
      <c r="AF125" s="206"/>
      <c r="AG125" s="205"/>
      <c r="AH125" s="205"/>
      <c r="AI125" s="205"/>
      <c r="AJ125" s="205"/>
      <c r="AK125" s="205"/>
      <c r="AL125" s="205"/>
      <c r="AM125" s="1"/>
      <c r="AN125" s="1"/>
    </row>
    <row r="126" spans="1:40" ht="15.6" hidden="1" x14ac:dyDescent="0.25">
      <c r="A126" s="204"/>
      <c r="B126" s="204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6"/>
      <c r="AB126" s="206"/>
      <c r="AC126" s="206"/>
      <c r="AD126" s="206"/>
      <c r="AE126" s="206"/>
      <c r="AF126" s="206"/>
      <c r="AG126" s="205"/>
      <c r="AH126" s="205"/>
      <c r="AI126" s="205"/>
      <c r="AJ126" s="205"/>
      <c r="AK126" s="205"/>
      <c r="AL126" s="205"/>
      <c r="AM126" s="1"/>
      <c r="AN126" s="1"/>
    </row>
    <row r="127" spans="1:40" ht="16.2" hidden="1" x14ac:dyDescent="0.25">
      <c r="A127" s="195" t="s">
        <v>214</v>
      </c>
      <c r="B127" s="195"/>
      <c r="C127" s="196">
        <f>SUM(C129:C143)</f>
        <v>0</v>
      </c>
      <c r="D127" s="196">
        <f t="shared" ref="D127:AL127" si="126">SUM(D129:D143)</f>
        <v>0</v>
      </c>
      <c r="E127" s="196">
        <f t="shared" si="126"/>
        <v>0</v>
      </c>
      <c r="F127" s="196">
        <f t="shared" si="126"/>
        <v>0</v>
      </c>
      <c r="G127" s="196">
        <f t="shared" si="126"/>
        <v>0</v>
      </c>
      <c r="H127" s="196">
        <f t="shared" si="126"/>
        <v>0</v>
      </c>
      <c r="I127" s="196">
        <f t="shared" si="126"/>
        <v>0</v>
      </c>
      <c r="J127" s="196">
        <f t="shared" si="126"/>
        <v>0</v>
      </c>
      <c r="K127" s="196">
        <f t="shared" si="126"/>
        <v>0</v>
      </c>
      <c r="L127" s="196">
        <f t="shared" si="126"/>
        <v>0</v>
      </c>
      <c r="M127" s="196">
        <f t="shared" si="126"/>
        <v>0</v>
      </c>
      <c r="N127" s="196">
        <f t="shared" si="126"/>
        <v>0</v>
      </c>
      <c r="O127" s="196">
        <f t="shared" si="126"/>
        <v>0</v>
      </c>
      <c r="P127" s="196">
        <f t="shared" si="126"/>
        <v>0</v>
      </c>
      <c r="Q127" s="196">
        <f t="shared" si="126"/>
        <v>0</v>
      </c>
      <c r="R127" s="196">
        <f t="shared" si="126"/>
        <v>0</v>
      </c>
      <c r="S127" s="196">
        <f t="shared" si="126"/>
        <v>0</v>
      </c>
      <c r="T127" s="196">
        <f t="shared" si="126"/>
        <v>0</v>
      </c>
      <c r="U127" s="196">
        <f t="shared" si="126"/>
        <v>0</v>
      </c>
      <c r="V127" s="196">
        <f t="shared" si="126"/>
        <v>0</v>
      </c>
      <c r="W127" s="196">
        <f t="shared" si="126"/>
        <v>0</v>
      </c>
      <c r="X127" s="196">
        <f t="shared" si="126"/>
        <v>0</v>
      </c>
      <c r="Y127" s="196">
        <f t="shared" si="126"/>
        <v>0</v>
      </c>
      <c r="Z127" s="196">
        <f t="shared" si="126"/>
        <v>0</v>
      </c>
      <c r="AA127" s="197" t="e">
        <f t="shared" ref="AA127:AF127" si="127">AVERAGE(AA129:AA143)</f>
        <v>#DIV/0!</v>
      </c>
      <c r="AB127" s="197" t="e">
        <f t="shared" si="127"/>
        <v>#DIV/0!</v>
      </c>
      <c r="AC127" s="197" t="e">
        <f t="shared" si="127"/>
        <v>#DIV/0!</v>
      </c>
      <c r="AD127" s="197" t="e">
        <f t="shared" si="127"/>
        <v>#DIV/0!</v>
      </c>
      <c r="AE127" s="197" t="e">
        <f t="shared" si="127"/>
        <v>#DIV/0!</v>
      </c>
      <c r="AF127" s="197" t="e">
        <f t="shared" si="127"/>
        <v>#DIV/0!</v>
      </c>
      <c r="AG127" s="196">
        <f t="shared" si="126"/>
        <v>0</v>
      </c>
      <c r="AH127" s="196">
        <f t="shared" si="126"/>
        <v>0</v>
      </c>
      <c r="AI127" s="196">
        <f t="shared" si="126"/>
        <v>0</v>
      </c>
      <c r="AJ127" s="196">
        <f t="shared" si="126"/>
        <v>0</v>
      </c>
      <c r="AK127" s="196">
        <f t="shared" si="126"/>
        <v>0</v>
      </c>
      <c r="AL127" s="196">
        <f t="shared" si="126"/>
        <v>0</v>
      </c>
      <c r="AM127" s="1"/>
      <c r="AN127" s="1"/>
    </row>
    <row r="128" spans="1:40" ht="15.6" hidden="1" x14ac:dyDescent="0.25">
      <c r="A128" s="198" t="s">
        <v>201</v>
      </c>
      <c r="B128" s="198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200"/>
      <c r="AB128" s="200"/>
      <c r="AC128" s="200"/>
      <c r="AD128" s="200"/>
      <c r="AE128" s="200"/>
      <c r="AF128" s="200"/>
      <c r="AG128" s="199"/>
      <c r="AH128" s="199"/>
      <c r="AI128" s="199"/>
      <c r="AJ128" s="199"/>
      <c r="AK128" s="199"/>
      <c r="AL128" s="199"/>
      <c r="AM128" s="1"/>
      <c r="AN128" s="1"/>
    </row>
    <row r="129" spans="1:40" ht="15.6" hidden="1" x14ac:dyDescent="0.25">
      <c r="A129" s="204"/>
      <c r="B129" s="204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6"/>
      <c r="AB129" s="206"/>
      <c r="AC129" s="206"/>
      <c r="AD129" s="206"/>
      <c r="AE129" s="206"/>
      <c r="AF129" s="206"/>
      <c r="AG129" s="205"/>
      <c r="AH129" s="205"/>
      <c r="AI129" s="205"/>
      <c r="AJ129" s="205"/>
      <c r="AK129" s="205"/>
      <c r="AL129" s="205"/>
      <c r="AM129" s="1"/>
      <c r="AN129" s="1"/>
    </row>
    <row r="130" spans="1:40" ht="15.6" hidden="1" x14ac:dyDescent="0.25">
      <c r="A130" s="204"/>
      <c r="B130" s="204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6"/>
      <c r="AB130" s="206"/>
      <c r="AC130" s="206"/>
      <c r="AD130" s="206"/>
      <c r="AE130" s="206"/>
      <c r="AF130" s="206"/>
      <c r="AG130" s="205"/>
      <c r="AH130" s="205"/>
      <c r="AI130" s="205"/>
      <c r="AJ130" s="205"/>
      <c r="AK130" s="205"/>
      <c r="AL130" s="205"/>
      <c r="AM130" s="1"/>
      <c r="AN130" s="1"/>
    </row>
    <row r="131" spans="1:40" ht="15.6" hidden="1" x14ac:dyDescent="0.25">
      <c r="A131" s="204"/>
      <c r="B131" s="204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6"/>
      <c r="AB131" s="206"/>
      <c r="AC131" s="206"/>
      <c r="AD131" s="206"/>
      <c r="AE131" s="206"/>
      <c r="AF131" s="206"/>
      <c r="AG131" s="205"/>
      <c r="AH131" s="205"/>
      <c r="AI131" s="205"/>
      <c r="AJ131" s="205"/>
      <c r="AK131" s="205"/>
      <c r="AL131" s="205"/>
      <c r="AM131" s="1"/>
      <c r="AN131" s="1"/>
    </row>
    <row r="132" spans="1:40" ht="15.6" hidden="1" x14ac:dyDescent="0.25">
      <c r="A132" s="204"/>
      <c r="B132" s="204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6"/>
      <c r="AB132" s="206"/>
      <c r="AC132" s="206"/>
      <c r="AD132" s="206"/>
      <c r="AE132" s="206"/>
      <c r="AF132" s="206"/>
      <c r="AG132" s="205"/>
      <c r="AH132" s="205"/>
      <c r="AI132" s="205"/>
      <c r="AJ132" s="205"/>
      <c r="AK132" s="205"/>
      <c r="AL132" s="205"/>
      <c r="AM132" s="1"/>
      <c r="AN132" s="1"/>
    </row>
    <row r="133" spans="1:40" ht="15.6" hidden="1" x14ac:dyDescent="0.25">
      <c r="A133" s="204"/>
      <c r="B133" s="204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6"/>
      <c r="AB133" s="206"/>
      <c r="AC133" s="206"/>
      <c r="AD133" s="206"/>
      <c r="AE133" s="206"/>
      <c r="AF133" s="206"/>
      <c r="AG133" s="205"/>
      <c r="AH133" s="205"/>
      <c r="AI133" s="205"/>
      <c r="AJ133" s="205"/>
      <c r="AK133" s="205"/>
      <c r="AL133" s="205"/>
      <c r="AM133" s="1"/>
      <c r="AN133" s="1"/>
    </row>
    <row r="134" spans="1:40" ht="15.6" hidden="1" x14ac:dyDescent="0.25">
      <c r="A134" s="204"/>
      <c r="B134" s="204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6"/>
      <c r="AB134" s="206"/>
      <c r="AC134" s="206"/>
      <c r="AD134" s="206"/>
      <c r="AE134" s="206"/>
      <c r="AF134" s="206"/>
      <c r="AG134" s="205"/>
      <c r="AH134" s="205"/>
      <c r="AI134" s="205"/>
      <c r="AJ134" s="205"/>
      <c r="AK134" s="205"/>
      <c r="AL134" s="205"/>
      <c r="AM134" s="1"/>
      <c r="AN134" s="1"/>
    </row>
    <row r="135" spans="1:40" ht="15.6" hidden="1" x14ac:dyDescent="0.25">
      <c r="A135" s="204"/>
      <c r="B135" s="204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6"/>
      <c r="AB135" s="206"/>
      <c r="AC135" s="206"/>
      <c r="AD135" s="206"/>
      <c r="AE135" s="206"/>
      <c r="AF135" s="206"/>
      <c r="AG135" s="205"/>
      <c r="AH135" s="205"/>
      <c r="AI135" s="205"/>
      <c r="AJ135" s="205"/>
      <c r="AK135" s="205"/>
      <c r="AL135" s="205"/>
      <c r="AM135" s="1"/>
      <c r="AN135" s="1"/>
    </row>
    <row r="136" spans="1:40" ht="15.6" hidden="1" x14ac:dyDescent="0.25">
      <c r="A136" s="204"/>
      <c r="B136" s="204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6"/>
      <c r="AB136" s="206"/>
      <c r="AC136" s="206"/>
      <c r="AD136" s="206"/>
      <c r="AE136" s="206"/>
      <c r="AF136" s="206"/>
      <c r="AG136" s="205"/>
      <c r="AH136" s="205"/>
      <c r="AI136" s="205"/>
      <c r="AJ136" s="205"/>
      <c r="AK136" s="205"/>
      <c r="AL136" s="205"/>
      <c r="AM136" s="1"/>
      <c r="AN136" s="1"/>
    </row>
    <row r="137" spans="1:40" ht="15.6" hidden="1" x14ac:dyDescent="0.25">
      <c r="A137" s="204"/>
      <c r="B137" s="204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6"/>
      <c r="AB137" s="206"/>
      <c r="AC137" s="206"/>
      <c r="AD137" s="206"/>
      <c r="AE137" s="206"/>
      <c r="AF137" s="206"/>
      <c r="AG137" s="205"/>
      <c r="AH137" s="205"/>
      <c r="AI137" s="205"/>
      <c r="AJ137" s="205"/>
      <c r="AK137" s="205"/>
      <c r="AL137" s="205"/>
      <c r="AM137" s="1"/>
      <c r="AN137" s="1"/>
    </row>
    <row r="138" spans="1:40" ht="15.6" hidden="1" x14ac:dyDescent="0.25">
      <c r="A138" s="204"/>
      <c r="B138" s="204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6"/>
      <c r="AB138" s="206"/>
      <c r="AC138" s="206"/>
      <c r="AD138" s="206"/>
      <c r="AE138" s="206"/>
      <c r="AF138" s="206"/>
      <c r="AG138" s="205"/>
      <c r="AH138" s="205"/>
      <c r="AI138" s="205"/>
      <c r="AJ138" s="205"/>
      <c r="AK138" s="205"/>
      <c r="AL138" s="205"/>
      <c r="AM138" s="1"/>
      <c r="AN138" s="1"/>
    </row>
    <row r="139" spans="1:40" ht="15.6" hidden="1" x14ac:dyDescent="0.25">
      <c r="A139" s="204"/>
      <c r="B139" s="204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6"/>
      <c r="AB139" s="206"/>
      <c r="AC139" s="206"/>
      <c r="AD139" s="206"/>
      <c r="AE139" s="206"/>
      <c r="AF139" s="206"/>
      <c r="AG139" s="205"/>
      <c r="AH139" s="205"/>
      <c r="AI139" s="205"/>
      <c r="AJ139" s="205"/>
      <c r="AK139" s="205"/>
      <c r="AL139" s="205"/>
      <c r="AM139" s="1"/>
      <c r="AN139" s="1"/>
    </row>
    <row r="140" spans="1:40" ht="15.6" hidden="1" x14ac:dyDescent="0.25">
      <c r="A140" s="204"/>
      <c r="B140" s="204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6"/>
      <c r="AB140" s="206"/>
      <c r="AC140" s="206"/>
      <c r="AD140" s="206"/>
      <c r="AE140" s="206"/>
      <c r="AF140" s="206"/>
      <c r="AG140" s="205"/>
      <c r="AH140" s="205"/>
      <c r="AI140" s="205"/>
      <c r="AJ140" s="205"/>
      <c r="AK140" s="205"/>
      <c r="AL140" s="205"/>
      <c r="AM140" s="1"/>
      <c r="AN140" s="1"/>
    </row>
    <row r="141" spans="1:40" ht="15.6" hidden="1" x14ac:dyDescent="0.25">
      <c r="A141" s="204"/>
      <c r="B141" s="204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6"/>
      <c r="AB141" s="206"/>
      <c r="AC141" s="206"/>
      <c r="AD141" s="206"/>
      <c r="AE141" s="206"/>
      <c r="AF141" s="206"/>
      <c r="AG141" s="205"/>
      <c r="AH141" s="205"/>
      <c r="AI141" s="205"/>
      <c r="AJ141" s="205"/>
      <c r="AK141" s="205"/>
      <c r="AL141" s="205"/>
      <c r="AM141" s="1"/>
      <c r="AN141" s="1"/>
    </row>
    <row r="142" spans="1:40" ht="15.6" hidden="1" x14ac:dyDescent="0.25">
      <c r="A142" s="208"/>
      <c r="B142" s="208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6"/>
      <c r="AB142" s="206"/>
      <c r="AC142" s="206"/>
      <c r="AD142" s="206"/>
      <c r="AE142" s="206"/>
      <c r="AF142" s="206"/>
      <c r="AG142" s="205"/>
      <c r="AH142" s="205"/>
      <c r="AI142" s="205"/>
      <c r="AJ142" s="205"/>
      <c r="AK142" s="205"/>
      <c r="AL142" s="205"/>
      <c r="AM142" s="1"/>
      <c r="AN142" s="1"/>
    </row>
    <row r="143" spans="1:40" ht="15.6" hidden="1" x14ac:dyDescent="0.25">
      <c r="A143" s="204"/>
      <c r="B143" s="204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6"/>
      <c r="AB143" s="206"/>
      <c r="AC143" s="206"/>
      <c r="AD143" s="206"/>
      <c r="AE143" s="206"/>
      <c r="AF143" s="206"/>
      <c r="AG143" s="205"/>
      <c r="AH143" s="205"/>
      <c r="AI143" s="205"/>
      <c r="AJ143" s="205"/>
      <c r="AK143" s="205"/>
      <c r="AL143" s="205"/>
      <c r="AM143" s="1"/>
      <c r="AN143" s="1"/>
    </row>
    <row r="144" spans="1:40" ht="48.6" hidden="1" x14ac:dyDescent="0.25">
      <c r="A144" s="195" t="s">
        <v>215</v>
      </c>
      <c r="B144" s="195"/>
      <c r="C144" s="196">
        <f>SUM(C146:C160)</f>
        <v>0</v>
      </c>
      <c r="D144" s="196">
        <f t="shared" ref="D144:AL144" si="128">SUM(D146:D160)</f>
        <v>0</v>
      </c>
      <c r="E144" s="196">
        <f t="shared" si="128"/>
        <v>0</v>
      </c>
      <c r="F144" s="196">
        <f t="shared" si="128"/>
        <v>0</v>
      </c>
      <c r="G144" s="196">
        <f t="shared" si="128"/>
        <v>0</v>
      </c>
      <c r="H144" s="196">
        <f t="shared" si="128"/>
        <v>0</v>
      </c>
      <c r="I144" s="196">
        <f t="shared" si="128"/>
        <v>0</v>
      </c>
      <c r="J144" s="196">
        <f t="shared" si="128"/>
        <v>0</v>
      </c>
      <c r="K144" s="196">
        <f t="shared" si="128"/>
        <v>0</v>
      </c>
      <c r="L144" s="196">
        <f t="shared" si="128"/>
        <v>0</v>
      </c>
      <c r="M144" s="196">
        <f t="shared" si="128"/>
        <v>0</v>
      </c>
      <c r="N144" s="196">
        <f t="shared" si="128"/>
        <v>0</v>
      </c>
      <c r="O144" s="196">
        <f t="shared" si="128"/>
        <v>0</v>
      </c>
      <c r="P144" s="196">
        <f t="shared" si="128"/>
        <v>0</v>
      </c>
      <c r="Q144" s="196">
        <f t="shared" si="128"/>
        <v>0</v>
      </c>
      <c r="R144" s="196">
        <f t="shared" si="128"/>
        <v>0</v>
      </c>
      <c r="S144" s="196">
        <f t="shared" si="128"/>
        <v>0</v>
      </c>
      <c r="T144" s="196">
        <f t="shared" si="128"/>
        <v>0</v>
      </c>
      <c r="U144" s="196">
        <f t="shared" si="128"/>
        <v>0</v>
      </c>
      <c r="V144" s="196">
        <f t="shared" si="128"/>
        <v>0</v>
      </c>
      <c r="W144" s="196">
        <f t="shared" si="128"/>
        <v>0</v>
      </c>
      <c r="X144" s="196">
        <f t="shared" si="128"/>
        <v>0</v>
      </c>
      <c r="Y144" s="196">
        <f t="shared" si="128"/>
        <v>0</v>
      </c>
      <c r="Z144" s="196">
        <f t="shared" si="128"/>
        <v>0</v>
      </c>
      <c r="AA144" s="197" t="e">
        <f t="shared" ref="AA144:AF144" si="129">AVERAGE(AA146:AA160)</f>
        <v>#DIV/0!</v>
      </c>
      <c r="AB144" s="197" t="e">
        <f t="shared" si="129"/>
        <v>#DIV/0!</v>
      </c>
      <c r="AC144" s="197" t="e">
        <f t="shared" si="129"/>
        <v>#DIV/0!</v>
      </c>
      <c r="AD144" s="197" t="e">
        <f t="shared" si="129"/>
        <v>#DIV/0!</v>
      </c>
      <c r="AE144" s="197" t="e">
        <f t="shared" si="129"/>
        <v>#DIV/0!</v>
      </c>
      <c r="AF144" s="197" t="e">
        <f t="shared" si="129"/>
        <v>#DIV/0!</v>
      </c>
      <c r="AG144" s="196">
        <f t="shared" si="128"/>
        <v>0</v>
      </c>
      <c r="AH144" s="196">
        <f t="shared" si="128"/>
        <v>0</v>
      </c>
      <c r="AI144" s="196">
        <f t="shared" si="128"/>
        <v>0</v>
      </c>
      <c r="AJ144" s="196">
        <f t="shared" si="128"/>
        <v>0</v>
      </c>
      <c r="AK144" s="196">
        <f t="shared" si="128"/>
        <v>0</v>
      </c>
      <c r="AL144" s="196">
        <f t="shared" si="128"/>
        <v>0</v>
      </c>
      <c r="AM144" s="1"/>
      <c r="AN144" s="1"/>
    </row>
    <row r="145" spans="1:40" ht="15.6" hidden="1" x14ac:dyDescent="0.25">
      <c r="A145" s="198" t="s">
        <v>201</v>
      </c>
      <c r="B145" s="198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200"/>
      <c r="AB145" s="200"/>
      <c r="AC145" s="200"/>
      <c r="AD145" s="200"/>
      <c r="AE145" s="200"/>
      <c r="AF145" s="200"/>
      <c r="AG145" s="199"/>
      <c r="AH145" s="199"/>
      <c r="AI145" s="199"/>
      <c r="AJ145" s="199"/>
      <c r="AK145" s="199"/>
      <c r="AL145" s="199"/>
      <c r="AM145" s="1"/>
      <c r="AN145" s="1"/>
    </row>
    <row r="146" spans="1:40" ht="15.6" hidden="1" x14ac:dyDescent="0.25">
      <c r="A146" s="204"/>
      <c r="B146" s="204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6"/>
      <c r="AB146" s="206"/>
      <c r="AC146" s="206"/>
      <c r="AD146" s="206"/>
      <c r="AE146" s="206"/>
      <c r="AF146" s="206"/>
      <c r="AG146" s="205"/>
      <c r="AH146" s="205"/>
      <c r="AI146" s="205"/>
      <c r="AJ146" s="205"/>
      <c r="AK146" s="205"/>
      <c r="AL146" s="205"/>
      <c r="AM146" s="1"/>
      <c r="AN146" s="1"/>
    </row>
    <row r="147" spans="1:40" ht="15.6" hidden="1" x14ac:dyDescent="0.25">
      <c r="A147" s="204"/>
      <c r="B147" s="204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6"/>
      <c r="AB147" s="206"/>
      <c r="AC147" s="206"/>
      <c r="AD147" s="206"/>
      <c r="AE147" s="206"/>
      <c r="AF147" s="206"/>
      <c r="AG147" s="205"/>
      <c r="AH147" s="205"/>
      <c r="AI147" s="205"/>
      <c r="AJ147" s="205"/>
      <c r="AK147" s="205"/>
      <c r="AL147" s="205"/>
      <c r="AM147" s="1"/>
      <c r="AN147" s="1"/>
    </row>
    <row r="148" spans="1:40" ht="15.6" hidden="1" x14ac:dyDescent="0.25">
      <c r="A148" s="204"/>
      <c r="B148" s="204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6"/>
      <c r="AB148" s="206"/>
      <c r="AC148" s="206"/>
      <c r="AD148" s="206"/>
      <c r="AE148" s="206"/>
      <c r="AF148" s="206"/>
      <c r="AG148" s="205"/>
      <c r="AH148" s="205"/>
      <c r="AI148" s="205"/>
      <c r="AJ148" s="205"/>
      <c r="AK148" s="205"/>
      <c r="AL148" s="205"/>
      <c r="AM148" s="1"/>
      <c r="AN148" s="1"/>
    </row>
    <row r="149" spans="1:40" ht="15.6" hidden="1" x14ac:dyDescent="0.25">
      <c r="A149" s="204"/>
      <c r="B149" s="204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6"/>
      <c r="AB149" s="206"/>
      <c r="AC149" s="206"/>
      <c r="AD149" s="206"/>
      <c r="AE149" s="206"/>
      <c r="AF149" s="206"/>
      <c r="AG149" s="205"/>
      <c r="AH149" s="205"/>
      <c r="AI149" s="205"/>
      <c r="AJ149" s="205"/>
      <c r="AK149" s="205"/>
      <c r="AL149" s="205"/>
      <c r="AM149" s="1"/>
      <c r="AN149" s="1"/>
    </row>
    <row r="150" spans="1:40" ht="15.6" hidden="1" x14ac:dyDescent="0.25">
      <c r="A150" s="204"/>
      <c r="B150" s="204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6"/>
      <c r="AB150" s="206"/>
      <c r="AC150" s="206"/>
      <c r="AD150" s="206"/>
      <c r="AE150" s="206"/>
      <c r="AF150" s="206"/>
      <c r="AG150" s="205"/>
      <c r="AH150" s="205"/>
      <c r="AI150" s="205"/>
      <c r="AJ150" s="205"/>
      <c r="AK150" s="205"/>
      <c r="AL150" s="205"/>
      <c r="AM150" s="1"/>
      <c r="AN150" s="1"/>
    </row>
    <row r="151" spans="1:40" ht="15.6" hidden="1" x14ac:dyDescent="0.25">
      <c r="A151" s="204"/>
      <c r="B151" s="204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6"/>
      <c r="AB151" s="206"/>
      <c r="AC151" s="206"/>
      <c r="AD151" s="206"/>
      <c r="AE151" s="206"/>
      <c r="AF151" s="206"/>
      <c r="AG151" s="205"/>
      <c r="AH151" s="205"/>
      <c r="AI151" s="205"/>
      <c r="AJ151" s="205"/>
      <c r="AK151" s="205"/>
      <c r="AL151" s="205"/>
      <c r="AM151" s="1"/>
      <c r="AN151" s="1"/>
    </row>
    <row r="152" spans="1:40" ht="15.6" hidden="1" x14ac:dyDescent="0.25">
      <c r="A152" s="204"/>
      <c r="B152" s="204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6"/>
      <c r="AB152" s="206"/>
      <c r="AC152" s="206"/>
      <c r="AD152" s="206"/>
      <c r="AE152" s="206"/>
      <c r="AF152" s="206"/>
      <c r="AG152" s="205"/>
      <c r="AH152" s="205"/>
      <c r="AI152" s="205"/>
      <c r="AJ152" s="205"/>
      <c r="AK152" s="205"/>
      <c r="AL152" s="205"/>
      <c r="AM152" s="1"/>
      <c r="AN152" s="1"/>
    </row>
    <row r="153" spans="1:40" ht="15.6" hidden="1" x14ac:dyDescent="0.25">
      <c r="A153" s="204"/>
      <c r="B153" s="204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6"/>
      <c r="AB153" s="206"/>
      <c r="AC153" s="206"/>
      <c r="AD153" s="206"/>
      <c r="AE153" s="206"/>
      <c r="AF153" s="206"/>
      <c r="AG153" s="205"/>
      <c r="AH153" s="205"/>
      <c r="AI153" s="205"/>
      <c r="AJ153" s="205"/>
      <c r="AK153" s="205"/>
      <c r="AL153" s="205"/>
      <c r="AM153" s="1"/>
      <c r="AN153" s="1"/>
    </row>
    <row r="154" spans="1:40" ht="15.6" hidden="1" x14ac:dyDescent="0.25">
      <c r="A154" s="204"/>
      <c r="B154" s="204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6"/>
      <c r="AB154" s="206"/>
      <c r="AC154" s="206"/>
      <c r="AD154" s="206"/>
      <c r="AE154" s="206"/>
      <c r="AF154" s="206"/>
      <c r="AG154" s="205"/>
      <c r="AH154" s="205"/>
      <c r="AI154" s="205"/>
      <c r="AJ154" s="205"/>
      <c r="AK154" s="205"/>
      <c r="AL154" s="205"/>
      <c r="AM154" s="1"/>
      <c r="AN154" s="1"/>
    </row>
    <row r="155" spans="1:40" ht="15.6" hidden="1" x14ac:dyDescent="0.25">
      <c r="A155" s="204"/>
      <c r="B155" s="204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6"/>
      <c r="AB155" s="206"/>
      <c r="AC155" s="206"/>
      <c r="AD155" s="206"/>
      <c r="AE155" s="206"/>
      <c r="AF155" s="206"/>
      <c r="AG155" s="205"/>
      <c r="AH155" s="205"/>
      <c r="AI155" s="205"/>
      <c r="AJ155" s="205"/>
      <c r="AK155" s="205"/>
      <c r="AL155" s="205"/>
      <c r="AM155" s="1"/>
      <c r="AN155" s="1"/>
    </row>
    <row r="156" spans="1:40" ht="15.6" hidden="1" x14ac:dyDescent="0.25">
      <c r="A156" s="204"/>
      <c r="B156" s="204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6"/>
      <c r="AB156" s="206"/>
      <c r="AC156" s="206"/>
      <c r="AD156" s="206"/>
      <c r="AE156" s="206"/>
      <c r="AF156" s="206"/>
      <c r="AG156" s="205"/>
      <c r="AH156" s="205"/>
      <c r="AI156" s="205"/>
      <c r="AJ156" s="205"/>
      <c r="AK156" s="205"/>
      <c r="AL156" s="205"/>
      <c r="AM156" s="1"/>
      <c r="AN156" s="1"/>
    </row>
    <row r="157" spans="1:40" ht="15.6" hidden="1" x14ac:dyDescent="0.25">
      <c r="A157" s="204"/>
      <c r="B157" s="204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6"/>
      <c r="AB157" s="206"/>
      <c r="AC157" s="206"/>
      <c r="AD157" s="206"/>
      <c r="AE157" s="206"/>
      <c r="AF157" s="206"/>
      <c r="AG157" s="205"/>
      <c r="AH157" s="205"/>
      <c r="AI157" s="205"/>
      <c r="AJ157" s="205"/>
      <c r="AK157" s="205"/>
      <c r="AL157" s="205"/>
      <c r="AM157" s="1"/>
      <c r="AN157" s="1"/>
    </row>
    <row r="158" spans="1:40" ht="15.6" hidden="1" x14ac:dyDescent="0.25">
      <c r="A158" s="204"/>
      <c r="B158" s="204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6"/>
      <c r="AB158" s="206"/>
      <c r="AC158" s="206"/>
      <c r="AD158" s="206"/>
      <c r="AE158" s="206"/>
      <c r="AF158" s="206"/>
      <c r="AG158" s="205"/>
      <c r="AH158" s="205"/>
      <c r="AI158" s="205"/>
      <c r="AJ158" s="205"/>
      <c r="AK158" s="205"/>
      <c r="AL158" s="205"/>
      <c r="AM158" s="1"/>
      <c r="AN158" s="1"/>
    </row>
    <row r="159" spans="1:40" ht="15.6" hidden="1" x14ac:dyDescent="0.25">
      <c r="A159" s="208"/>
      <c r="B159" s="208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6"/>
      <c r="AB159" s="206"/>
      <c r="AC159" s="206"/>
      <c r="AD159" s="206"/>
      <c r="AE159" s="206"/>
      <c r="AF159" s="206"/>
      <c r="AG159" s="205"/>
      <c r="AH159" s="205"/>
      <c r="AI159" s="205"/>
      <c r="AJ159" s="205"/>
      <c r="AK159" s="205"/>
      <c r="AL159" s="205"/>
      <c r="AM159" s="1"/>
      <c r="AN159" s="1"/>
    </row>
    <row r="160" spans="1:40" ht="15.6" hidden="1" x14ac:dyDescent="0.25">
      <c r="A160" s="204"/>
      <c r="B160" s="204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6"/>
      <c r="AB160" s="206"/>
      <c r="AC160" s="206"/>
      <c r="AD160" s="206"/>
      <c r="AE160" s="206"/>
      <c r="AF160" s="206"/>
      <c r="AG160" s="205"/>
      <c r="AH160" s="205"/>
      <c r="AI160" s="205"/>
      <c r="AJ160" s="205"/>
      <c r="AK160" s="205"/>
      <c r="AL160" s="205"/>
      <c r="AM160" s="1"/>
      <c r="AN160" s="1"/>
    </row>
    <row r="161" spans="1:40" ht="32.4" hidden="1" x14ac:dyDescent="0.25">
      <c r="A161" s="195" t="s">
        <v>216</v>
      </c>
      <c r="B161" s="195"/>
      <c r="C161" s="196">
        <f>SUM(C163:C177)</f>
        <v>0</v>
      </c>
      <c r="D161" s="196">
        <f t="shared" ref="D161:AL161" si="130">SUM(D163:D177)</f>
        <v>0</v>
      </c>
      <c r="E161" s="196">
        <f t="shared" si="130"/>
        <v>0</v>
      </c>
      <c r="F161" s="196">
        <f t="shared" si="130"/>
        <v>0</v>
      </c>
      <c r="G161" s="196">
        <f t="shared" si="130"/>
        <v>0</v>
      </c>
      <c r="H161" s="196">
        <f t="shared" si="130"/>
        <v>0</v>
      </c>
      <c r="I161" s="196">
        <f t="shared" si="130"/>
        <v>0</v>
      </c>
      <c r="J161" s="196">
        <f t="shared" si="130"/>
        <v>0</v>
      </c>
      <c r="K161" s="196">
        <f t="shared" si="130"/>
        <v>0</v>
      </c>
      <c r="L161" s="196">
        <f t="shared" si="130"/>
        <v>0</v>
      </c>
      <c r="M161" s="196">
        <f t="shared" si="130"/>
        <v>0</v>
      </c>
      <c r="N161" s="196">
        <f t="shared" si="130"/>
        <v>0</v>
      </c>
      <c r="O161" s="196">
        <f t="shared" si="130"/>
        <v>0</v>
      </c>
      <c r="P161" s="196">
        <f t="shared" si="130"/>
        <v>0</v>
      </c>
      <c r="Q161" s="196">
        <f t="shared" si="130"/>
        <v>0</v>
      </c>
      <c r="R161" s="196">
        <f t="shared" si="130"/>
        <v>0</v>
      </c>
      <c r="S161" s="196">
        <f t="shared" si="130"/>
        <v>0</v>
      </c>
      <c r="T161" s="196">
        <f t="shared" si="130"/>
        <v>0</v>
      </c>
      <c r="U161" s="196">
        <f t="shared" si="130"/>
        <v>0</v>
      </c>
      <c r="V161" s="196">
        <f t="shared" si="130"/>
        <v>0</v>
      </c>
      <c r="W161" s="196">
        <f t="shared" si="130"/>
        <v>0</v>
      </c>
      <c r="X161" s="196">
        <f t="shared" si="130"/>
        <v>0</v>
      </c>
      <c r="Y161" s="196">
        <f t="shared" si="130"/>
        <v>0</v>
      </c>
      <c r="Z161" s="196">
        <f t="shared" si="130"/>
        <v>0</v>
      </c>
      <c r="AA161" s="197" t="e">
        <f t="shared" ref="AA161:AF161" si="131">AVERAGE(AA163:AA177)</f>
        <v>#DIV/0!</v>
      </c>
      <c r="AB161" s="197" t="e">
        <f t="shared" si="131"/>
        <v>#DIV/0!</v>
      </c>
      <c r="AC161" s="197" t="e">
        <f t="shared" si="131"/>
        <v>#DIV/0!</v>
      </c>
      <c r="AD161" s="197" t="e">
        <f t="shared" si="131"/>
        <v>#DIV/0!</v>
      </c>
      <c r="AE161" s="197" t="e">
        <f t="shared" si="131"/>
        <v>#DIV/0!</v>
      </c>
      <c r="AF161" s="197" t="e">
        <f t="shared" si="131"/>
        <v>#DIV/0!</v>
      </c>
      <c r="AG161" s="196">
        <f t="shared" si="130"/>
        <v>0</v>
      </c>
      <c r="AH161" s="196">
        <f t="shared" si="130"/>
        <v>0</v>
      </c>
      <c r="AI161" s="196">
        <f t="shared" si="130"/>
        <v>0</v>
      </c>
      <c r="AJ161" s="196">
        <f t="shared" si="130"/>
        <v>0</v>
      </c>
      <c r="AK161" s="196">
        <f t="shared" si="130"/>
        <v>0</v>
      </c>
      <c r="AL161" s="196">
        <f t="shared" si="130"/>
        <v>0</v>
      </c>
      <c r="AM161" s="1"/>
      <c r="AN161" s="1"/>
    </row>
    <row r="162" spans="1:40" ht="15.6" hidden="1" x14ac:dyDescent="0.25">
      <c r="A162" s="198" t="s">
        <v>201</v>
      </c>
      <c r="B162" s="198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200"/>
      <c r="AB162" s="200"/>
      <c r="AC162" s="200"/>
      <c r="AD162" s="200"/>
      <c r="AE162" s="200"/>
      <c r="AF162" s="200"/>
      <c r="AG162" s="199"/>
      <c r="AH162" s="199"/>
      <c r="AI162" s="199"/>
      <c r="AJ162" s="199"/>
      <c r="AK162" s="199"/>
      <c r="AL162" s="199"/>
      <c r="AM162" s="1"/>
      <c r="AN162" s="1"/>
    </row>
    <row r="163" spans="1:40" ht="15.6" hidden="1" x14ac:dyDescent="0.25">
      <c r="A163" s="204"/>
      <c r="B163" s="204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6"/>
      <c r="AB163" s="206"/>
      <c r="AC163" s="206"/>
      <c r="AD163" s="206"/>
      <c r="AE163" s="206"/>
      <c r="AF163" s="206"/>
      <c r="AG163" s="205"/>
      <c r="AH163" s="205"/>
      <c r="AI163" s="205"/>
      <c r="AJ163" s="205"/>
      <c r="AK163" s="205"/>
      <c r="AL163" s="205"/>
      <c r="AM163" s="1"/>
      <c r="AN163" s="1"/>
    </row>
    <row r="164" spans="1:40" ht="15.6" hidden="1" x14ac:dyDescent="0.25">
      <c r="A164" s="204"/>
      <c r="B164" s="204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6"/>
      <c r="AB164" s="206"/>
      <c r="AC164" s="206"/>
      <c r="AD164" s="206"/>
      <c r="AE164" s="206"/>
      <c r="AF164" s="206"/>
      <c r="AG164" s="205"/>
      <c r="AH164" s="205"/>
      <c r="AI164" s="205"/>
      <c r="AJ164" s="205"/>
      <c r="AK164" s="205"/>
      <c r="AL164" s="205"/>
      <c r="AM164" s="1"/>
      <c r="AN164" s="1"/>
    </row>
    <row r="165" spans="1:40" ht="15.6" hidden="1" x14ac:dyDescent="0.25">
      <c r="A165" s="204"/>
      <c r="B165" s="204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6"/>
      <c r="AB165" s="206"/>
      <c r="AC165" s="206"/>
      <c r="AD165" s="206"/>
      <c r="AE165" s="206"/>
      <c r="AF165" s="206"/>
      <c r="AG165" s="205"/>
      <c r="AH165" s="205"/>
      <c r="AI165" s="205"/>
      <c r="AJ165" s="205"/>
      <c r="AK165" s="205"/>
      <c r="AL165" s="205"/>
      <c r="AM165" s="1"/>
      <c r="AN165" s="1"/>
    </row>
    <row r="166" spans="1:40" ht="15.6" hidden="1" x14ac:dyDescent="0.25">
      <c r="A166" s="204"/>
      <c r="B166" s="204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6"/>
      <c r="AB166" s="206"/>
      <c r="AC166" s="206"/>
      <c r="AD166" s="206"/>
      <c r="AE166" s="206"/>
      <c r="AF166" s="206"/>
      <c r="AG166" s="205"/>
      <c r="AH166" s="205"/>
      <c r="AI166" s="205"/>
      <c r="AJ166" s="205"/>
      <c r="AK166" s="205"/>
      <c r="AL166" s="205"/>
      <c r="AM166" s="1"/>
      <c r="AN166" s="1"/>
    </row>
    <row r="167" spans="1:40" ht="15.6" hidden="1" x14ac:dyDescent="0.25">
      <c r="A167" s="204"/>
      <c r="B167" s="204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6"/>
      <c r="AB167" s="206"/>
      <c r="AC167" s="206"/>
      <c r="AD167" s="206"/>
      <c r="AE167" s="206"/>
      <c r="AF167" s="206"/>
      <c r="AG167" s="205"/>
      <c r="AH167" s="205"/>
      <c r="AI167" s="205"/>
      <c r="AJ167" s="205"/>
      <c r="AK167" s="205"/>
      <c r="AL167" s="205"/>
      <c r="AM167" s="1"/>
      <c r="AN167" s="1"/>
    </row>
    <row r="168" spans="1:40" ht="15.6" hidden="1" x14ac:dyDescent="0.25">
      <c r="A168" s="204"/>
      <c r="B168" s="204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6"/>
      <c r="AB168" s="206"/>
      <c r="AC168" s="206"/>
      <c r="AD168" s="206"/>
      <c r="AE168" s="206"/>
      <c r="AF168" s="206"/>
      <c r="AG168" s="205"/>
      <c r="AH168" s="205"/>
      <c r="AI168" s="205"/>
      <c r="AJ168" s="205"/>
      <c r="AK168" s="205"/>
      <c r="AL168" s="205"/>
      <c r="AM168" s="1"/>
      <c r="AN168" s="1"/>
    </row>
    <row r="169" spans="1:40" ht="15.6" hidden="1" x14ac:dyDescent="0.25">
      <c r="A169" s="204"/>
      <c r="B169" s="204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6"/>
      <c r="AB169" s="206"/>
      <c r="AC169" s="206"/>
      <c r="AD169" s="206"/>
      <c r="AE169" s="206"/>
      <c r="AF169" s="206"/>
      <c r="AG169" s="205"/>
      <c r="AH169" s="205"/>
      <c r="AI169" s="205"/>
      <c r="AJ169" s="205"/>
      <c r="AK169" s="205"/>
      <c r="AL169" s="205"/>
      <c r="AM169" s="1"/>
      <c r="AN169" s="1"/>
    </row>
    <row r="170" spans="1:40" ht="15.6" hidden="1" x14ac:dyDescent="0.25">
      <c r="A170" s="204"/>
      <c r="B170" s="204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6"/>
      <c r="AB170" s="206"/>
      <c r="AC170" s="206"/>
      <c r="AD170" s="206"/>
      <c r="AE170" s="206"/>
      <c r="AF170" s="206"/>
      <c r="AG170" s="205"/>
      <c r="AH170" s="205"/>
      <c r="AI170" s="205"/>
      <c r="AJ170" s="205"/>
      <c r="AK170" s="205"/>
      <c r="AL170" s="205"/>
      <c r="AM170" s="1"/>
      <c r="AN170" s="1"/>
    </row>
    <row r="171" spans="1:40" ht="15.6" hidden="1" x14ac:dyDescent="0.25">
      <c r="A171" s="204"/>
      <c r="B171" s="204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6"/>
      <c r="AB171" s="206"/>
      <c r="AC171" s="206"/>
      <c r="AD171" s="206"/>
      <c r="AE171" s="206"/>
      <c r="AF171" s="206"/>
      <c r="AG171" s="205"/>
      <c r="AH171" s="205"/>
      <c r="AI171" s="205"/>
      <c r="AJ171" s="205"/>
      <c r="AK171" s="205"/>
      <c r="AL171" s="205"/>
      <c r="AM171" s="1"/>
      <c r="AN171" s="1"/>
    </row>
    <row r="172" spans="1:40" ht="15.6" hidden="1" x14ac:dyDescent="0.25">
      <c r="A172" s="204"/>
      <c r="B172" s="204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6"/>
      <c r="AB172" s="206"/>
      <c r="AC172" s="206"/>
      <c r="AD172" s="206"/>
      <c r="AE172" s="206"/>
      <c r="AF172" s="206"/>
      <c r="AG172" s="205"/>
      <c r="AH172" s="205"/>
      <c r="AI172" s="205"/>
      <c r="AJ172" s="205"/>
      <c r="AK172" s="205"/>
      <c r="AL172" s="205"/>
      <c r="AM172" s="1"/>
      <c r="AN172" s="1"/>
    </row>
    <row r="173" spans="1:40" ht="15.6" hidden="1" x14ac:dyDescent="0.25">
      <c r="A173" s="204"/>
      <c r="B173" s="204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6"/>
      <c r="AB173" s="206"/>
      <c r="AC173" s="206"/>
      <c r="AD173" s="206"/>
      <c r="AE173" s="206"/>
      <c r="AF173" s="206"/>
      <c r="AG173" s="205"/>
      <c r="AH173" s="205"/>
      <c r="AI173" s="205"/>
      <c r="AJ173" s="205"/>
      <c r="AK173" s="205"/>
      <c r="AL173" s="205"/>
      <c r="AM173" s="1"/>
      <c r="AN173" s="1"/>
    </row>
    <row r="174" spans="1:40" ht="15.6" hidden="1" x14ac:dyDescent="0.25">
      <c r="A174" s="204"/>
      <c r="B174" s="204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6"/>
      <c r="AB174" s="206"/>
      <c r="AC174" s="206"/>
      <c r="AD174" s="206"/>
      <c r="AE174" s="206"/>
      <c r="AF174" s="206"/>
      <c r="AG174" s="205"/>
      <c r="AH174" s="205"/>
      <c r="AI174" s="205"/>
      <c r="AJ174" s="205"/>
      <c r="AK174" s="205"/>
      <c r="AL174" s="205"/>
      <c r="AM174" s="1"/>
      <c r="AN174" s="1"/>
    </row>
    <row r="175" spans="1:40" ht="15.6" hidden="1" x14ac:dyDescent="0.25">
      <c r="A175" s="204"/>
      <c r="B175" s="204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6"/>
      <c r="AB175" s="206"/>
      <c r="AC175" s="206"/>
      <c r="AD175" s="206"/>
      <c r="AE175" s="206"/>
      <c r="AF175" s="206"/>
      <c r="AG175" s="205"/>
      <c r="AH175" s="205"/>
      <c r="AI175" s="205"/>
      <c r="AJ175" s="205"/>
      <c r="AK175" s="205"/>
      <c r="AL175" s="205"/>
      <c r="AM175" s="1"/>
      <c r="AN175" s="1"/>
    </row>
    <row r="176" spans="1:40" ht="15.6" hidden="1" x14ac:dyDescent="0.25">
      <c r="A176" s="208"/>
      <c r="B176" s="208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6"/>
      <c r="AB176" s="206"/>
      <c r="AC176" s="206"/>
      <c r="AD176" s="206"/>
      <c r="AE176" s="206"/>
      <c r="AF176" s="206"/>
      <c r="AG176" s="205"/>
      <c r="AH176" s="205"/>
      <c r="AI176" s="205"/>
      <c r="AJ176" s="205"/>
      <c r="AK176" s="205"/>
      <c r="AL176" s="205"/>
      <c r="AM176" s="1"/>
      <c r="AN176" s="1"/>
    </row>
    <row r="177" spans="1:40" ht="15.6" hidden="1" x14ac:dyDescent="0.25">
      <c r="A177" s="204"/>
      <c r="B177" s="204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6"/>
      <c r="AB177" s="206"/>
      <c r="AC177" s="206"/>
      <c r="AD177" s="206"/>
      <c r="AE177" s="206"/>
      <c r="AF177" s="206"/>
      <c r="AG177" s="205"/>
      <c r="AH177" s="205"/>
      <c r="AI177" s="205"/>
      <c r="AJ177" s="205"/>
      <c r="AK177" s="205"/>
      <c r="AL177" s="205"/>
      <c r="AM177" s="1"/>
      <c r="AN177" s="1"/>
    </row>
    <row r="178" spans="1:40" ht="48.6" hidden="1" x14ac:dyDescent="0.25">
      <c r="A178" s="195" t="s">
        <v>217</v>
      </c>
      <c r="B178" s="195"/>
      <c r="C178" s="196">
        <f>SUM(C180:C194)</f>
        <v>0</v>
      </c>
      <c r="D178" s="196">
        <f t="shared" ref="D178:AL178" si="132">SUM(D180:D194)</f>
        <v>0</v>
      </c>
      <c r="E178" s="196">
        <f t="shared" si="132"/>
        <v>0</v>
      </c>
      <c r="F178" s="196">
        <f t="shared" si="132"/>
        <v>0</v>
      </c>
      <c r="G178" s="196">
        <f t="shared" si="132"/>
        <v>0</v>
      </c>
      <c r="H178" s="196">
        <f t="shared" si="132"/>
        <v>0</v>
      </c>
      <c r="I178" s="196">
        <f t="shared" si="132"/>
        <v>0</v>
      </c>
      <c r="J178" s="196">
        <f t="shared" si="132"/>
        <v>0</v>
      </c>
      <c r="K178" s="196">
        <f t="shared" si="132"/>
        <v>0</v>
      </c>
      <c r="L178" s="196">
        <f t="shared" si="132"/>
        <v>0</v>
      </c>
      <c r="M178" s="196">
        <f t="shared" si="132"/>
        <v>0</v>
      </c>
      <c r="N178" s="196">
        <f t="shared" si="132"/>
        <v>0</v>
      </c>
      <c r="O178" s="196">
        <f t="shared" si="132"/>
        <v>0</v>
      </c>
      <c r="P178" s="196">
        <f t="shared" si="132"/>
        <v>0</v>
      </c>
      <c r="Q178" s="196">
        <f t="shared" si="132"/>
        <v>0</v>
      </c>
      <c r="R178" s="196">
        <f t="shared" si="132"/>
        <v>0</v>
      </c>
      <c r="S178" s="196">
        <f t="shared" si="132"/>
        <v>0</v>
      </c>
      <c r="T178" s="196">
        <f t="shared" si="132"/>
        <v>0</v>
      </c>
      <c r="U178" s="196">
        <f t="shared" si="132"/>
        <v>0</v>
      </c>
      <c r="V178" s="196">
        <f t="shared" si="132"/>
        <v>0</v>
      </c>
      <c r="W178" s="196">
        <f t="shared" si="132"/>
        <v>0</v>
      </c>
      <c r="X178" s="196">
        <f t="shared" si="132"/>
        <v>0</v>
      </c>
      <c r="Y178" s="196">
        <f t="shared" si="132"/>
        <v>0</v>
      </c>
      <c r="Z178" s="196">
        <f t="shared" si="132"/>
        <v>0</v>
      </c>
      <c r="AA178" s="197" t="e">
        <f t="shared" ref="AA178:AF178" si="133">AVERAGE(AA180:AA194)</f>
        <v>#DIV/0!</v>
      </c>
      <c r="AB178" s="197" t="e">
        <f t="shared" si="133"/>
        <v>#DIV/0!</v>
      </c>
      <c r="AC178" s="197" t="e">
        <f t="shared" si="133"/>
        <v>#DIV/0!</v>
      </c>
      <c r="AD178" s="197" t="e">
        <f t="shared" si="133"/>
        <v>#DIV/0!</v>
      </c>
      <c r="AE178" s="197" t="e">
        <f t="shared" si="133"/>
        <v>#DIV/0!</v>
      </c>
      <c r="AF178" s="197" t="e">
        <f t="shared" si="133"/>
        <v>#DIV/0!</v>
      </c>
      <c r="AG178" s="196">
        <f t="shared" si="132"/>
        <v>0</v>
      </c>
      <c r="AH178" s="196">
        <f t="shared" si="132"/>
        <v>0</v>
      </c>
      <c r="AI178" s="196">
        <f t="shared" si="132"/>
        <v>0</v>
      </c>
      <c r="AJ178" s="196">
        <f t="shared" si="132"/>
        <v>0</v>
      </c>
      <c r="AK178" s="196">
        <f t="shared" si="132"/>
        <v>0</v>
      </c>
      <c r="AL178" s="196">
        <f t="shared" si="132"/>
        <v>0</v>
      </c>
      <c r="AM178" s="1"/>
      <c r="AN178" s="1"/>
    </row>
    <row r="179" spans="1:40" ht="15.6" hidden="1" x14ac:dyDescent="0.25">
      <c r="A179" s="198" t="s">
        <v>201</v>
      </c>
      <c r="B179" s="198"/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200"/>
      <c r="AB179" s="200"/>
      <c r="AC179" s="200"/>
      <c r="AD179" s="200"/>
      <c r="AE179" s="200"/>
      <c r="AF179" s="200"/>
      <c r="AG179" s="199"/>
      <c r="AH179" s="199"/>
      <c r="AI179" s="199"/>
      <c r="AJ179" s="199"/>
      <c r="AK179" s="199"/>
      <c r="AL179" s="199"/>
      <c r="AM179" s="1"/>
      <c r="AN179" s="1"/>
    </row>
    <row r="180" spans="1:40" ht="15.6" hidden="1" x14ac:dyDescent="0.25">
      <c r="A180" s="204"/>
      <c r="B180" s="204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6"/>
      <c r="AB180" s="206"/>
      <c r="AC180" s="206"/>
      <c r="AD180" s="206"/>
      <c r="AE180" s="206"/>
      <c r="AF180" s="206"/>
      <c r="AG180" s="205"/>
      <c r="AH180" s="205"/>
      <c r="AI180" s="205"/>
      <c r="AJ180" s="205"/>
      <c r="AK180" s="205"/>
      <c r="AL180" s="205"/>
      <c r="AM180" s="1"/>
      <c r="AN180" s="1"/>
    </row>
    <row r="181" spans="1:40" ht="15.6" hidden="1" x14ac:dyDescent="0.25">
      <c r="A181" s="204"/>
      <c r="B181" s="204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6"/>
      <c r="AB181" s="206"/>
      <c r="AC181" s="206"/>
      <c r="AD181" s="206"/>
      <c r="AE181" s="206"/>
      <c r="AF181" s="206"/>
      <c r="AG181" s="205"/>
      <c r="AH181" s="205"/>
      <c r="AI181" s="205"/>
      <c r="AJ181" s="205"/>
      <c r="AK181" s="205"/>
      <c r="AL181" s="205"/>
      <c r="AM181" s="1"/>
      <c r="AN181" s="1"/>
    </row>
    <row r="182" spans="1:40" ht="15.6" hidden="1" x14ac:dyDescent="0.25">
      <c r="A182" s="204"/>
      <c r="B182" s="204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6"/>
      <c r="AB182" s="206"/>
      <c r="AC182" s="206"/>
      <c r="AD182" s="206"/>
      <c r="AE182" s="206"/>
      <c r="AF182" s="206"/>
      <c r="AG182" s="205"/>
      <c r="AH182" s="205"/>
      <c r="AI182" s="205"/>
      <c r="AJ182" s="205"/>
      <c r="AK182" s="205"/>
      <c r="AL182" s="205"/>
      <c r="AM182" s="1"/>
      <c r="AN182" s="1"/>
    </row>
    <row r="183" spans="1:40" ht="15.6" hidden="1" x14ac:dyDescent="0.25">
      <c r="A183" s="204"/>
      <c r="B183" s="204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6"/>
      <c r="AB183" s="206"/>
      <c r="AC183" s="206"/>
      <c r="AD183" s="206"/>
      <c r="AE183" s="206"/>
      <c r="AF183" s="206"/>
      <c r="AG183" s="205"/>
      <c r="AH183" s="205"/>
      <c r="AI183" s="205"/>
      <c r="AJ183" s="205"/>
      <c r="AK183" s="205"/>
      <c r="AL183" s="205"/>
      <c r="AM183" s="1"/>
      <c r="AN183" s="1"/>
    </row>
    <row r="184" spans="1:40" ht="15.6" hidden="1" x14ac:dyDescent="0.25">
      <c r="A184" s="204"/>
      <c r="B184" s="204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6"/>
      <c r="AB184" s="206"/>
      <c r="AC184" s="206"/>
      <c r="AD184" s="206"/>
      <c r="AE184" s="206"/>
      <c r="AF184" s="206"/>
      <c r="AG184" s="205"/>
      <c r="AH184" s="205"/>
      <c r="AI184" s="205"/>
      <c r="AJ184" s="205"/>
      <c r="AK184" s="205"/>
      <c r="AL184" s="205"/>
      <c r="AM184" s="1"/>
      <c r="AN184" s="1"/>
    </row>
    <row r="185" spans="1:40" ht="15.6" hidden="1" x14ac:dyDescent="0.25">
      <c r="A185" s="204"/>
      <c r="B185" s="204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6"/>
      <c r="AB185" s="206"/>
      <c r="AC185" s="206"/>
      <c r="AD185" s="206"/>
      <c r="AE185" s="206"/>
      <c r="AF185" s="206"/>
      <c r="AG185" s="205"/>
      <c r="AH185" s="205"/>
      <c r="AI185" s="205"/>
      <c r="AJ185" s="205"/>
      <c r="AK185" s="205"/>
      <c r="AL185" s="205"/>
      <c r="AM185" s="1"/>
      <c r="AN185" s="1"/>
    </row>
    <row r="186" spans="1:40" ht="15.6" hidden="1" x14ac:dyDescent="0.25">
      <c r="A186" s="204"/>
      <c r="B186" s="204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6"/>
      <c r="AB186" s="206"/>
      <c r="AC186" s="206"/>
      <c r="AD186" s="206"/>
      <c r="AE186" s="206"/>
      <c r="AF186" s="206"/>
      <c r="AG186" s="205"/>
      <c r="AH186" s="205"/>
      <c r="AI186" s="205"/>
      <c r="AJ186" s="205"/>
      <c r="AK186" s="205"/>
      <c r="AL186" s="205"/>
      <c r="AM186" s="1"/>
      <c r="AN186" s="1"/>
    </row>
    <row r="187" spans="1:40" ht="15.6" hidden="1" x14ac:dyDescent="0.25">
      <c r="A187" s="204"/>
      <c r="B187" s="204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6"/>
      <c r="AB187" s="206"/>
      <c r="AC187" s="206"/>
      <c r="AD187" s="206"/>
      <c r="AE187" s="206"/>
      <c r="AF187" s="206"/>
      <c r="AG187" s="205"/>
      <c r="AH187" s="205"/>
      <c r="AI187" s="205"/>
      <c r="AJ187" s="205"/>
      <c r="AK187" s="205"/>
      <c r="AL187" s="205"/>
      <c r="AM187" s="1"/>
      <c r="AN187" s="1"/>
    </row>
    <row r="188" spans="1:40" ht="15.6" hidden="1" x14ac:dyDescent="0.25">
      <c r="A188" s="204"/>
      <c r="B188" s="204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6"/>
      <c r="AB188" s="206"/>
      <c r="AC188" s="206"/>
      <c r="AD188" s="206"/>
      <c r="AE188" s="206"/>
      <c r="AF188" s="206"/>
      <c r="AG188" s="205"/>
      <c r="AH188" s="205"/>
      <c r="AI188" s="205"/>
      <c r="AJ188" s="205"/>
      <c r="AK188" s="205"/>
      <c r="AL188" s="205"/>
      <c r="AM188" s="1"/>
      <c r="AN188" s="1"/>
    </row>
    <row r="189" spans="1:40" ht="15.6" hidden="1" x14ac:dyDescent="0.25">
      <c r="A189" s="204"/>
      <c r="B189" s="204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6"/>
      <c r="AB189" s="206"/>
      <c r="AC189" s="206"/>
      <c r="AD189" s="206"/>
      <c r="AE189" s="206"/>
      <c r="AF189" s="206"/>
      <c r="AG189" s="205"/>
      <c r="AH189" s="205"/>
      <c r="AI189" s="205"/>
      <c r="AJ189" s="205"/>
      <c r="AK189" s="205"/>
      <c r="AL189" s="205"/>
      <c r="AM189" s="1"/>
      <c r="AN189" s="1"/>
    </row>
    <row r="190" spans="1:40" ht="15.6" hidden="1" x14ac:dyDescent="0.25">
      <c r="A190" s="204"/>
      <c r="B190" s="204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6"/>
      <c r="AB190" s="206"/>
      <c r="AC190" s="206"/>
      <c r="AD190" s="206"/>
      <c r="AE190" s="206"/>
      <c r="AF190" s="206"/>
      <c r="AG190" s="205"/>
      <c r="AH190" s="205"/>
      <c r="AI190" s="205"/>
      <c r="AJ190" s="205"/>
      <c r="AK190" s="205"/>
      <c r="AL190" s="205"/>
      <c r="AM190" s="1"/>
      <c r="AN190" s="1"/>
    </row>
    <row r="191" spans="1:40" ht="15.6" hidden="1" x14ac:dyDescent="0.25">
      <c r="A191" s="204"/>
      <c r="B191" s="204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6"/>
      <c r="AB191" s="206"/>
      <c r="AC191" s="206"/>
      <c r="AD191" s="206"/>
      <c r="AE191" s="206"/>
      <c r="AF191" s="206"/>
      <c r="AG191" s="205"/>
      <c r="AH191" s="205"/>
      <c r="AI191" s="205"/>
      <c r="AJ191" s="205"/>
      <c r="AK191" s="205"/>
      <c r="AL191" s="205"/>
      <c r="AM191" s="1"/>
      <c r="AN191" s="1"/>
    </row>
    <row r="192" spans="1:40" ht="15.6" hidden="1" x14ac:dyDescent="0.25">
      <c r="A192" s="204"/>
      <c r="B192" s="204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6"/>
      <c r="AB192" s="206"/>
      <c r="AC192" s="206"/>
      <c r="AD192" s="206"/>
      <c r="AE192" s="206"/>
      <c r="AF192" s="206"/>
      <c r="AG192" s="205"/>
      <c r="AH192" s="205"/>
      <c r="AI192" s="205"/>
      <c r="AJ192" s="205"/>
      <c r="AK192" s="205"/>
      <c r="AL192" s="205"/>
      <c r="AM192" s="1"/>
      <c r="AN192" s="1"/>
    </row>
    <row r="193" spans="1:40" ht="15.6" hidden="1" x14ac:dyDescent="0.25">
      <c r="A193" s="209"/>
      <c r="B193" s="209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6"/>
      <c r="AB193" s="206"/>
      <c r="AC193" s="206"/>
      <c r="AD193" s="206"/>
      <c r="AE193" s="206"/>
      <c r="AF193" s="206"/>
      <c r="AG193" s="205"/>
      <c r="AH193" s="205"/>
      <c r="AI193" s="205"/>
      <c r="AJ193" s="205"/>
      <c r="AK193" s="205"/>
      <c r="AL193" s="205"/>
      <c r="AM193" s="1"/>
      <c r="AN193" s="1"/>
    </row>
    <row r="194" spans="1:40" ht="15.6" hidden="1" x14ac:dyDescent="0.25">
      <c r="A194" s="204"/>
      <c r="B194" s="204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6"/>
      <c r="AB194" s="206"/>
      <c r="AC194" s="206"/>
      <c r="AD194" s="206"/>
      <c r="AE194" s="206"/>
      <c r="AF194" s="206"/>
      <c r="AG194" s="205"/>
      <c r="AH194" s="205"/>
      <c r="AI194" s="205"/>
      <c r="AJ194" s="205"/>
      <c r="AK194" s="205"/>
      <c r="AL194" s="205"/>
      <c r="AM194" s="1"/>
      <c r="AN194" s="1"/>
    </row>
    <row r="195" spans="1:40" ht="32.4" hidden="1" x14ac:dyDescent="0.25">
      <c r="A195" s="195" t="s">
        <v>54</v>
      </c>
      <c r="B195" s="195"/>
      <c r="C195" s="196">
        <f>SUM(C197:C211)</f>
        <v>0</v>
      </c>
      <c r="D195" s="196">
        <f t="shared" ref="D195:AL195" si="134">SUM(D197:D211)</f>
        <v>0</v>
      </c>
      <c r="E195" s="196">
        <f t="shared" si="134"/>
        <v>0</v>
      </c>
      <c r="F195" s="196">
        <f t="shared" si="134"/>
        <v>0</v>
      </c>
      <c r="G195" s="196">
        <f t="shared" si="134"/>
        <v>0</v>
      </c>
      <c r="H195" s="196">
        <f t="shared" si="134"/>
        <v>0</v>
      </c>
      <c r="I195" s="196">
        <f t="shared" si="134"/>
        <v>0</v>
      </c>
      <c r="J195" s="196">
        <f t="shared" si="134"/>
        <v>0</v>
      </c>
      <c r="K195" s="196">
        <f t="shared" si="134"/>
        <v>0</v>
      </c>
      <c r="L195" s="196">
        <f t="shared" si="134"/>
        <v>0</v>
      </c>
      <c r="M195" s="196">
        <f t="shared" si="134"/>
        <v>0</v>
      </c>
      <c r="N195" s="196">
        <f t="shared" si="134"/>
        <v>0</v>
      </c>
      <c r="O195" s="196">
        <f t="shared" si="134"/>
        <v>0</v>
      </c>
      <c r="P195" s="196">
        <f t="shared" si="134"/>
        <v>0</v>
      </c>
      <c r="Q195" s="196">
        <f t="shared" si="134"/>
        <v>0</v>
      </c>
      <c r="R195" s="196">
        <f t="shared" si="134"/>
        <v>0</v>
      </c>
      <c r="S195" s="196">
        <f t="shared" si="134"/>
        <v>0</v>
      </c>
      <c r="T195" s="196">
        <f t="shared" si="134"/>
        <v>0</v>
      </c>
      <c r="U195" s="196">
        <f t="shared" si="134"/>
        <v>0</v>
      </c>
      <c r="V195" s="196">
        <f t="shared" si="134"/>
        <v>0</v>
      </c>
      <c r="W195" s="196">
        <f t="shared" si="134"/>
        <v>0</v>
      </c>
      <c r="X195" s="196">
        <f t="shared" si="134"/>
        <v>0</v>
      </c>
      <c r="Y195" s="196">
        <f t="shared" si="134"/>
        <v>0</v>
      </c>
      <c r="Z195" s="196">
        <f t="shared" si="134"/>
        <v>0</v>
      </c>
      <c r="AA195" s="197" t="e">
        <f t="shared" ref="AA195:AF195" si="135">AVERAGE(AA197:AA211)</f>
        <v>#DIV/0!</v>
      </c>
      <c r="AB195" s="197" t="e">
        <f t="shared" si="135"/>
        <v>#DIV/0!</v>
      </c>
      <c r="AC195" s="197" t="e">
        <f t="shared" si="135"/>
        <v>#DIV/0!</v>
      </c>
      <c r="AD195" s="197" t="e">
        <f t="shared" si="135"/>
        <v>#DIV/0!</v>
      </c>
      <c r="AE195" s="197" t="e">
        <f t="shared" si="135"/>
        <v>#DIV/0!</v>
      </c>
      <c r="AF195" s="197" t="e">
        <f t="shared" si="135"/>
        <v>#DIV/0!</v>
      </c>
      <c r="AG195" s="196">
        <f t="shared" si="134"/>
        <v>0</v>
      </c>
      <c r="AH195" s="196">
        <f t="shared" si="134"/>
        <v>0</v>
      </c>
      <c r="AI195" s="196">
        <f t="shared" si="134"/>
        <v>0</v>
      </c>
      <c r="AJ195" s="196">
        <f t="shared" si="134"/>
        <v>0</v>
      </c>
      <c r="AK195" s="196">
        <f t="shared" si="134"/>
        <v>0</v>
      </c>
      <c r="AL195" s="196">
        <f t="shared" si="134"/>
        <v>0</v>
      </c>
      <c r="AM195" s="1"/>
      <c r="AN195" s="1"/>
    </row>
    <row r="196" spans="1:40" ht="15.6" hidden="1" x14ac:dyDescent="0.25">
      <c r="A196" s="198" t="s">
        <v>201</v>
      </c>
      <c r="B196" s="198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200"/>
      <c r="AB196" s="200"/>
      <c r="AC196" s="200"/>
      <c r="AD196" s="200"/>
      <c r="AE196" s="200"/>
      <c r="AF196" s="200"/>
      <c r="AG196" s="199"/>
      <c r="AH196" s="199"/>
      <c r="AI196" s="199"/>
      <c r="AJ196" s="199"/>
      <c r="AK196" s="199"/>
      <c r="AL196" s="199"/>
      <c r="AM196" s="1"/>
      <c r="AN196" s="1"/>
    </row>
    <row r="197" spans="1:40" ht="15.6" hidden="1" x14ac:dyDescent="0.25">
      <c r="A197" s="204"/>
      <c r="B197" s="204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6"/>
      <c r="AB197" s="206"/>
      <c r="AC197" s="206"/>
      <c r="AD197" s="206"/>
      <c r="AE197" s="206"/>
      <c r="AF197" s="206"/>
      <c r="AG197" s="205"/>
      <c r="AH197" s="205"/>
      <c r="AI197" s="205"/>
      <c r="AJ197" s="205"/>
      <c r="AK197" s="205"/>
      <c r="AL197" s="205"/>
      <c r="AM197" s="1"/>
      <c r="AN197" s="1"/>
    </row>
    <row r="198" spans="1:40" ht="15.6" hidden="1" x14ac:dyDescent="0.25">
      <c r="A198" s="204"/>
      <c r="B198" s="204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6"/>
      <c r="AB198" s="206"/>
      <c r="AC198" s="206"/>
      <c r="AD198" s="206"/>
      <c r="AE198" s="206"/>
      <c r="AF198" s="206"/>
      <c r="AG198" s="205"/>
      <c r="AH198" s="205"/>
      <c r="AI198" s="205"/>
      <c r="AJ198" s="205"/>
      <c r="AK198" s="205"/>
      <c r="AL198" s="205"/>
      <c r="AM198" s="1"/>
      <c r="AN198" s="1"/>
    </row>
    <row r="199" spans="1:40" ht="15.6" hidden="1" x14ac:dyDescent="0.25">
      <c r="A199" s="204"/>
      <c r="B199" s="204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6"/>
      <c r="AB199" s="206"/>
      <c r="AC199" s="206"/>
      <c r="AD199" s="206"/>
      <c r="AE199" s="206"/>
      <c r="AF199" s="206"/>
      <c r="AG199" s="205"/>
      <c r="AH199" s="205"/>
      <c r="AI199" s="205"/>
      <c r="AJ199" s="205"/>
      <c r="AK199" s="205"/>
      <c r="AL199" s="205"/>
      <c r="AM199" s="1"/>
      <c r="AN199" s="1"/>
    </row>
    <row r="200" spans="1:40" ht="15.6" hidden="1" x14ac:dyDescent="0.25">
      <c r="A200" s="204"/>
      <c r="B200" s="204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6"/>
      <c r="AB200" s="206"/>
      <c r="AC200" s="206"/>
      <c r="AD200" s="206"/>
      <c r="AE200" s="206"/>
      <c r="AF200" s="206"/>
      <c r="AG200" s="205"/>
      <c r="AH200" s="205"/>
      <c r="AI200" s="205"/>
      <c r="AJ200" s="205"/>
      <c r="AK200" s="205"/>
      <c r="AL200" s="205"/>
      <c r="AM200" s="1"/>
      <c r="AN200" s="1"/>
    </row>
    <row r="201" spans="1:40" ht="15.6" hidden="1" x14ac:dyDescent="0.25">
      <c r="A201" s="204"/>
      <c r="B201" s="204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6"/>
      <c r="AB201" s="206"/>
      <c r="AC201" s="206"/>
      <c r="AD201" s="206"/>
      <c r="AE201" s="206"/>
      <c r="AF201" s="206"/>
      <c r="AG201" s="205"/>
      <c r="AH201" s="205"/>
      <c r="AI201" s="205"/>
      <c r="AJ201" s="205"/>
      <c r="AK201" s="205"/>
      <c r="AL201" s="205"/>
      <c r="AM201" s="1"/>
      <c r="AN201" s="1"/>
    </row>
    <row r="202" spans="1:40" ht="15.6" hidden="1" x14ac:dyDescent="0.25">
      <c r="A202" s="204"/>
      <c r="B202" s="204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6"/>
      <c r="AB202" s="206"/>
      <c r="AC202" s="206"/>
      <c r="AD202" s="206"/>
      <c r="AE202" s="206"/>
      <c r="AF202" s="206"/>
      <c r="AG202" s="205"/>
      <c r="AH202" s="205"/>
      <c r="AI202" s="205"/>
      <c r="AJ202" s="205"/>
      <c r="AK202" s="205"/>
      <c r="AL202" s="205"/>
      <c r="AM202" s="1"/>
      <c r="AN202" s="1"/>
    </row>
    <row r="203" spans="1:40" ht="15.6" hidden="1" x14ac:dyDescent="0.25">
      <c r="A203" s="204"/>
      <c r="B203" s="204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6"/>
      <c r="AB203" s="206"/>
      <c r="AC203" s="206"/>
      <c r="AD203" s="206"/>
      <c r="AE203" s="206"/>
      <c r="AF203" s="206"/>
      <c r="AG203" s="205"/>
      <c r="AH203" s="205"/>
      <c r="AI203" s="205"/>
      <c r="AJ203" s="205"/>
      <c r="AK203" s="205"/>
      <c r="AL203" s="205"/>
      <c r="AM203" s="1"/>
      <c r="AN203" s="1"/>
    </row>
    <row r="204" spans="1:40" ht="15.6" hidden="1" x14ac:dyDescent="0.25">
      <c r="A204" s="204"/>
      <c r="B204" s="204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6"/>
      <c r="AB204" s="206"/>
      <c r="AC204" s="206"/>
      <c r="AD204" s="206"/>
      <c r="AE204" s="206"/>
      <c r="AF204" s="206"/>
      <c r="AG204" s="205"/>
      <c r="AH204" s="205"/>
      <c r="AI204" s="205"/>
      <c r="AJ204" s="205"/>
      <c r="AK204" s="205"/>
      <c r="AL204" s="205"/>
      <c r="AM204" s="1"/>
      <c r="AN204" s="1"/>
    </row>
    <row r="205" spans="1:40" ht="15.6" hidden="1" x14ac:dyDescent="0.25">
      <c r="A205" s="204"/>
      <c r="B205" s="204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6"/>
      <c r="AB205" s="206"/>
      <c r="AC205" s="206"/>
      <c r="AD205" s="206"/>
      <c r="AE205" s="206"/>
      <c r="AF205" s="206"/>
      <c r="AG205" s="205"/>
      <c r="AH205" s="205"/>
      <c r="AI205" s="205"/>
      <c r="AJ205" s="205"/>
      <c r="AK205" s="205"/>
      <c r="AL205" s="205"/>
      <c r="AM205" s="1"/>
      <c r="AN205" s="1"/>
    </row>
    <row r="206" spans="1:40" ht="15.6" hidden="1" x14ac:dyDescent="0.25">
      <c r="A206" s="204"/>
      <c r="B206" s="204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6"/>
      <c r="AB206" s="206"/>
      <c r="AC206" s="206"/>
      <c r="AD206" s="206"/>
      <c r="AE206" s="206"/>
      <c r="AF206" s="206"/>
      <c r="AG206" s="205"/>
      <c r="AH206" s="205"/>
      <c r="AI206" s="205"/>
      <c r="AJ206" s="205"/>
      <c r="AK206" s="205"/>
      <c r="AL206" s="205"/>
      <c r="AM206" s="1"/>
      <c r="AN206" s="1"/>
    </row>
    <row r="207" spans="1:40" ht="15.6" hidden="1" x14ac:dyDescent="0.25">
      <c r="A207" s="204"/>
      <c r="B207" s="204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6"/>
      <c r="AB207" s="206"/>
      <c r="AC207" s="206"/>
      <c r="AD207" s="206"/>
      <c r="AE207" s="206"/>
      <c r="AF207" s="206"/>
      <c r="AG207" s="205"/>
      <c r="AH207" s="205"/>
      <c r="AI207" s="205"/>
      <c r="AJ207" s="205"/>
      <c r="AK207" s="205"/>
      <c r="AL207" s="205"/>
      <c r="AM207" s="1"/>
      <c r="AN207" s="1"/>
    </row>
    <row r="208" spans="1:40" ht="15.6" hidden="1" x14ac:dyDescent="0.25">
      <c r="A208" s="204"/>
      <c r="B208" s="204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6"/>
      <c r="AB208" s="206"/>
      <c r="AC208" s="206"/>
      <c r="AD208" s="206"/>
      <c r="AE208" s="206"/>
      <c r="AF208" s="206"/>
      <c r="AG208" s="205"/>
      <c r="AH208" s="205"/>
      <c r="AI208" s="205"/>
      <c r="AJ208" s="205"/>
      <c r="AK208" s="205"/>
      <c r="AL208" s="205"/>
      <c r="AM208" s="1"/>
      <c r="AN208" s="1"/>
    </row>
    <row r="209" spans="1:40" ht="15.6" hidden="1" x14ac:dyDescent="0.25">
      <c r="A209" s="204"/>
      <c r="B209" s="204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6"/>
      <c r="AB209" s="206"/>
      <c r="AC209" s="206"/>
      <c r="AD209" s="206"/>
      <c r="AE209" s="206"/>
      <c r="AF209" s="206"/>
      <c r="AG209" s="205"/>
      <c r="AH209" s="205"/>
      <c r="AI209" s="205"/>
      <c r="AJ209" s="205"/>
      <c r="AK209" s="205"/>
      <c r="AL209" s="205"/>
      <c r="AM209" s="1"/>
      <c r="AN209" s="1"/>
    </row>
    <row r="210" spans="1:40" ht="15.6" hidden="1" x14ac:dyDescent="0.25">
      <c r="A210" s="209"/>
      <c r="B210" s="209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6"/>
      <c r="AB210" s="206"/>
      <c r="AC210" s="206"/>
      <c r="AD210" s="206"/>
      <c r="AE210" s="206"/>
      <c r="AF210" s="206"/>
      <c r="AG210" s="205"/>
      <c r="AH210" s="205"/>
      <c r="AI210" s="205"/>
      <c r="AJ210" s="205"/>
      <c r="AK210" s="205"/>
      <c r="AL210" s="205"/>
      <c r="AM210" s="1"/>
      <c r="AN210" s="1"/>
    </row>
    <row r="211" spans="1:40" ht="15.6" hidden="1" x14ac:dyDescent="0.25">
      <c r="A211" s="204"/>
      <c r="B211" s="204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6"/>
      <c r="AB211" s="206"/>
      <c r="AC211" s="206"/>
      <c r="AD211" s="206"/>
      <c r="AE211" s="206"/>
      <c r="AF211" s="206"/>
      <c r="AG211" s="205"/>
      <c r="AH211" s="205"/>
      <c r="AI211" s="205"/>
      <c r="AJ211" s="205"/>
      <c r="AK211" s="205"/>
      <c r="AL211" s="205"/>
      <c r="AM211" s="1"/>
      <c r="AN211" s="1"/>
    </row>
    <row r="212" spans="1:40" ht="48.6" hidden="1" x14ac:dyDescent="0.25">
      <c r="A212" s="195" t="s">
        <v>218</v>
      </c>
      <c r="B212" s="195"/>
      <c r="C212" s="196">
        <f>SUM(C214:C228)</f>
        <v>0</v>
      </c>
      <c r="D212" s="196">
        <f t="shared" ref="D212:AL212" si="136">SUM(D214:D228)</f>
        <v>0</v>
      </c>
      <c r="E212" s="196">
        <f t="shared" si="136"/>
        <v>0</v>
      </c>
      <c r="F212" s="196">
        <f t="shared" si="136"/>
        <v>0</v>
      </c>
      <c r="G212" s="196">
        <f t="shared" si="136"/>
        <v>0</v>
      </c>
      <c r="H212" s="196">
        <f t="shared" si="136"/>
        <v>0</v>
      </c>
      <c r="I212" s="196">
        <f t="shared" si="136"/>
        <v>0</v>
      </c>
      <c r="J212" s="196">
        <f t="shared" si="136"/>
        <v>0</v>
      </c>
      <c r="K212" s="196">
        <f t="shared" si="136"/>
        <v>0</v>
      </c>
      <c r="L212" s="196">
        <f t="shared" si="136"/>
        <v>0</v>
      </c>
      <c r="M212" s="196">
        <f t="shared" si="136"/>
        <v>0</v>
      </c>
      <c r="N212" s="196">
        <f t="shared" si="136"/>
        <v>0</v>
      </c>
      <c r="O212" s="196">
        <f t="shared" si="136"/>
        <v>0</v>
      </c>
      <c r="P212" s="196">
        <f t="shared" si="136"/>
        <v>0</v>
      </c>
      <c r="Q212" s="196">
        <f t="shared" si="136"/>
        <v>0</v>
      </c>
      <c r="R212" s="196">
        <f t="shared" si="136"/>
        <v>0</v>
      </c>
      <c r="S212" s="196">
        <f t="shared" si="136"/>
        <v>0</v>
      </c>
      <c r="T212" s="196">
        <f t="shared" si="136"/>
        <v>0</v>
      </c>
      <c r="U212" s="196">
        <f t="shared" si="136"/>
        <v>0</v>
      </c>
      <c r="V212" s="196">
        <f t="shared" si="136"/>
        <v>0</v>
      </c>
      <c r="W212" s="196">
        <f t="shared" si="136"/>
        <v>0</v>
      </c>
      <c r="X212" s="196">
        <f t="shared" si="136"/>
        <v>0</v>
      </c>
      <c r="Y212" s="196">
        <f t="shared" si="136"/>
        <v>0</v>
      </c>
      <c r="Z212" s="196">
        <f t="shared" si="136"/>
        <v>0</v>
      </c>
      <c r="AA212" s="197" t="e">
        <f t="shared" ref="AA212:AF212" si="137">AVERAGE(AA214:AA228)</f>
        <v>#DIV/0!</v>
      </c>
      <c r="AB212" s="197" t="e">
        <f t="shared" si="137"/>
        <v>#DIV/0!</v>
      </c>
      <c r="AC212" s="197" t="e">
        <f t="shared" si="137"/>
        <v>#DIV/0!</v>
      </c>
      <c r="AD212" s="197" t="e">
        <f t="shared" si="137"/>
        <v>#DIV/0!</v>
      </c>
      <c r="AE212" s="197" t="e">
        <f t="shared" si="137"/>
        <v>#DIV/0!</v>
      </c>
      <c r="AF212" s="197" t="e">
        <f t="shared" si="137"/>
        <v>#DIV/0!</v>
      </c>
      <c r="AG212" s="196">
        <f t="shared" si="136"/>
        <v>0</v>
      </c>
      <c r="AH212" s="196">
        <f t="shared" si="136"/>
        <v>0</v>
      </c>
      <c r="AI212" s="196">
        <f t="shared" si="136"/>
        <v>0</v>
      </c>
      <c r="AJ212" s="196">
        <f t="shared" si="136"/>
        <v>0</v>
      </c>
      <c r="AK212" s="196">
        <f t="shared" si="136"/>
        <v>0</v>
      </c>
      <c r="AL212" s="196">
        <f t="shared" si="136"/>
        <v>0</v>
      </c>
      <c r="AM212" s="1"/>
      <c r="AN212" s="1"/>
    </row>
    <row r="213" spans="1:40" ht="15.6" hidden="1" x14ac:dyDescent="0.25">
      <c r="A213" s="198" t="s">
        <v>201</v>
      </c>
      <c r="B213" s="198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200"/>
      <c r="AB213" s="200"/>
      <c r="AC213" s="200"/>
      <c r="AD213" s="200"/>
      <c r="AE213" s="200"/>
      <c r="AF213" s="200"/>
      <c r="AG213" s="199"/>
      <c r="AH213" s="199"/>
      <c r="AI213" s="199"/>
      <c r="AJ213" s="199"/>
      <c r="AK213" s="199"/>
      <c r="AL213" s="199"/>
      <c r="AM213" s="1"/>
      <c r="AN213" s="1"/>
    </row>
    <row r="214" spans="1:40" ht="15.6" hidden="1" x14ac:dyDescent="0.25">
      <c r="A214" s="204"/>
      <c r="B214" s="204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6"/>
      <c r="AB214" s="206"/>
      <c r="AC214" s="206"/>
      <c r="AD214" s="206"/>
      <c r="AE214" s="206"/>
      <c r="AF214" s="206"/>
      <c r="AG214" s="205"/>
      <c r="AH214" s="205"/>
      <c r="AI214" s="205"/>
      <c r="AJ214" s="205"/>
      <c r="AK214" s="205"/>
      <c r="AL214" s="205"/>
      <c r="AM214" s="1"/>
      <c r="AN214" s="1"/>
    </row>
    <row r="215" spans="1:40" ht="15.6" hidden="1" x14ac:dyDescent="0.25">
      <c r="A215" s="204"/>
      <c r="B215" s="204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6"/>
      <c r="AB215" s="206"/>
      <c r="AC215" s="206"/>
      <c r="AD215" s="206"/>
      <c r="AE215" s="206"/>
      <c r="AF215" s="206"/>
      <c r="AG215" s="205"/>
      <c r="AH215" s="205"/>
      <c r="AI215" s="205"/>
      <c r="AJ215" s="205"/>
      <c r="AK215" s="205"/>
      <c r="AL215" s="205"/>
      <c r="AM215" s="1"/>
      <c r="AN215" s="1"/>
    </row>
    <row r="216" spans="1:40" ht="15.6" hidden="1" x14ac:dyDescent="0.25">
      <c r="A216" s="204"/>
      <c r="B216" s="204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6"/>
      <c r="AB216" s="206"/>
      <c r="AC216" s="206"/>
      <c r="AD216" s="206"/>
      <c r="AE216" s="206"/>
      <c r="AF216" s="206"/>
      <c r="AG216" s="205"/>
      <c r="AH216" s="205"/>
      <c r="AI216" s="205"/>
      <c r="AJ216" s="205"/>
      <c r="AK216" s="205"/>
      <c r="AL216" s="205"/>
      <c r="AM216" s="1"/>
      <c r="AN216" s="1"/>
    </row>
    <row r="217" spans="1:40" ht="15.6" hidden="1" x14ac:dyDescent="0.25">
      <c r="A217" s="204"/>
      <c r="B217" s="204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6"/>
      <c r="AB217" s="206"/>
      <c r="AC217" s="206"/>
      <c r="AD217" s="206"/>
      <c r="AE217" s="206"/>
      <c r="AF217" s="206"/>
      <c r="AG217" s="205"/>
      <c r="AH217" s="205"/>
      <c r="AI217" s="205"/>
      <c r="AJ217" s="205"/>
      <c r="AK217" s="205"/>
      <c r="AL217" s="205"/>
      <c r="AM217" s="1"/>
      <c r="AN217" s="1"/>
    </row>
    <row r="218" spans="1:40" ht="15.6" hidden="1" x14ac:dyDescent="0.25">
      <c r="A218" s="204"/>
      <c r="B218" s="204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6"/>
      <c r="AB218" s="206"/>
      <c r="AC218" s="206"/>
      <c r="AD218" s="206"/>
      <c r="AE218" s="206"/>
      <c r="AF218" s="206"/>
      <c r="AG218" s="205"/>
      <c r="AH218" s="205"/>
      <c r="AI218" s="205"/>
      <c r="AJ218" s="205"/>
      <c r="AK218" s="205"/>
      <c r="AL218" s="205"/>
      <c r="AM218" s="1"/>
      <c r="AN218" s="1"/>
    </row>
    <row r="219" spans="1:40" ht="15.6" hidden="1" x14ac:dyDescent="0.25">
      <c r="A219" s="204"/>
      <c r="B219" s="204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6"/>
      <c r="AB219" s="206"/>
      <c r="AC219" s="206"/>
      <c r="AD219" s="206"/>
      <c r="AE219" s="206"/>
      <c r="AF219" s="206"/>
      <c r="AG219" s="205"/>
      <c r="AH219" s="205"/>
      <c r="AI219" s="205"/>
      <c r="AJ219" s="205"/>
      <c r="AK219" s="205"/>
      <c r="AL219" s="205"/>
      <c r="AM219" s="1"/>
      <c r="AN219" s="1"/>
    </row>
    <row r="220" spans="1:40" ht="15.6" hidden="1" x14ac:dyDescent="0.25">
      <c r="A220" s="204"/>
      <c r="B220" s="204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6"/>
      <c r="AB220" s="206"/>
      <c r="AC220" s="206"/>
      <c r="AD220" s="206"/>
      <c r="AE220" s="206"/>
      <c r="AF220" s="206"/>
      <c r="AG220" s="205"/>
      <c r="AH220" s="205"/>
      <c r="AI220" s="205"/>
      <c r="AJ220" s="205"/>
      <c r="AK220" s="205"/>
      <c r="AL220" s="205"/>
      <c r="AM220" s="1"/>
      <c r="AN220" s="1"/>
    </row>
    <row r="221" spans="1:40" ht="15.6" hidden="1" x14ac:dyDescent="0.25">
      <c r="A221" s="204"/>
      <c r="B221" s="204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6"/>
      <c r="AB221" s="206"/>
      <c r="AC221" s="206"/>
      <c r="AD221" s="206"/>
      <c r="AE221" s="206"/>
      <c r="AF221" s="206"/>
      <c r="AG221" s="205"/>
      <c r="AH221" s="205"/>
      <c r="AI221" s="205"/>
      <c r="AJ221" s="205"/>
      <c r="AK221" s="205"/>
      <c r="AL221" s="205"/>
      <c r="AM221" s="1"/>
      <c r="AN221" s="1"/>
    </row>
    <row r="222" spans="1:40" ht="15.6" hidden="1" x14ac:dyDescent="0.25">
      <c r="A222" s="204"/>
      <c r="B222" s="204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6"/>
      <c r="AB222" s="206"/>
      <c r="AC222" s="206"/>
      <c r="AD222" s="206"/>
      <c r="AE222" s="206"/>
      <c r="AF222" s="206"/>
      <c r="AG222" s="205"/>
      <c r="AH222" s="205"/>
      <c r="AI222" s="205"/>
      <c r="AJ222" s="205"/>
      <c r="AK222" s="205"/>
      <c r="AL222" s="205"/>
      <c r="AM222" s="1"/>
      <c r="AN222" s="1"/>
    </row>
    <row r="223" spans="1:40" ht="15.6" hidden="1" x14ac:dyDescent="0.25">
      <c r="A223" s="204"/>
      <c r="B223" s="204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6"/>
      <c r="AB223" s="206"/>
      <c r="AC223" s="206"/>
      <c r="AD223" s="206"/>
      <c r="AE223" s="206"/>
      <c r="AF223" s="206"/>
      <c r="AG223" s="205"/>
      <c r="AH223" s="205"/>
      <c r="AI223" s="205"/>
      <c r="AJ223" s="205"/>
      <c r="AK223" s="205"/>
      <c r="AL223" s="205"/>
      <c r="AM223" s="1"/>
      <c r="AN223" s="1"/>
    </row>
    <row r="224" spans="1:40" ht="15.6" hidden="1" x14ac:dyDescent="0.25">
      <c r="A224" s="204"/>
      <c r="B224" s="204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6"/>
      <c r="AB224" s="206"/>
      <c r="AC224" s="206"/>
      <c r="AD224" s="206"/>
      <c r="AE224" s="206"/>
      <c r="AF224" s="206"/>
      <c r="AG224" s="205"/>
      <c r="AH224" s="205"/>
      <c r="AI224" s="205"/>
      <c r="AJ224" s="205"/>
      <c r="AK224" s="205"/>
      <c r="AL224" s="205"/>
      <c r="AM224" s="1"/>
      <c r="AN224" s="1"/>
    </row>
    <row r="225" spans="1:40" ht="15.6" hidden="1" x14ac:dyDescent="0.25">
      <c r="A225" s="204"/>
      <c r="B225" s="204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6"/>
      <c r="AB225" s="206"/>
      <c r="AC225" s="206"/>
      <c r="AD225" s="206"/>
      <c r="AE225" s="206"/>
      <c r="AF225" s="206"/>
      <c r="AG225" s="205"/>
      <c r="AH225" s="205"/>
      <c r="AI225" s="205"/>
      <c r="AJ225" s="205"/>
      <c r="AK225" s="205"/>
      <c r="AL225" s="205"/>
      <c r="AM225" s="1"/>
      <c r="AN225" s="1"/>
    </row>
    <row r="226" spans="1:40" ht="15.6" hidden="1" x14ac:dyDescent="0.25">
      <c r="A226" s="204"/>
      <c r="B226" s="204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6"/>
      <c r="AB226" s="206"/>
      <c r="AC226" s="206"/>
      <c r="AD226" s="206"/>
      <c r="AE226" s="206"/>
      <c r="AF226" s="206"/>
      <c r="AG226" s="205"/>
      <c r="AH226" s="205"/>
      <c r="AI226" s="205"/>
      <c r="AJ226" s="205"/>
      <c r="AK226" s="205"/>
      <c r="AL226" s="205"/>
      <c r="AM226" s="1"/>
      <c r="AN226" s="1"/>
    </row>
    <row r="227" spans="1:40" ht="15.6" hidden="1" x14ac:dyDescent="0.25">
      <c r="A227" s="209"/>
      <c r="B227" s="209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6"/>
      <c r="AB227" s="206"/>
      <c r="AC227" s="206"/>
      <c r="AD227" s="206"/>
      <c r="AE227" s="206"/>
      <c r="AF227" s="206"/>
      <c r="AG227" s="205"/>
      <c r="AH227" s="205"/>
      <c r="AI227" s="205"/>
      <c r="AJ227" s="205"/>
      <c r="AK227" s="205"/>
      <c r="AL227" s="205"/>
      <c r="AM227" s="1"/>
      <c r="AN227" s="1"/>
    </row>
    <row r="228" spans="1:40" ht="15.6" hidden="1" x14ac:dyDescent="0.25">
      <c r="A228" s="204"/>
      <c r="B228" s="204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6"/>
      <c r="AB228" s="206"/>
      <c r="AC228" s="206"/>
      <c r="AD228" s="206"/>
      <c r="AE228" s="206"/>
      <c r="AF228" s="206"/>
      <c r="AG228" s="205"/>
      <c r="AH228" s="205"/>
      <c r="AI228" s="205"/>
      <c r="AJ228" s="205"/>
      <c r="AK228" s="205"/>
      <c r="AL228" s="205"/>
      <c r="AM228" s="1"/>
      <c r="AN228" s="1"/>
    </row>
    <row r="229" spans="1:40" ht="64.8" hidden="1" x14ac:dyDescent="0.25">
      <c r="A229" s="195" t="s">
        <v>219</v>
      </c>
      <c r="B229" s="195"/>
      <c r="C229" s="196">
        <f>SUM(C231:C245)</f>
        <v>0</v>
      </c>
      <c r="D229" s="196">
        <f t="shared" ref="D229:AL229" si="138">SUM(D231:D245)</f>
        <v>0</v>
      </c>
      <c r="E229" s="196">
        <f t="shared" si="138"/>
        <v>0</v>
      </c>
      <c r="F229" s="196">
        <f t="shared" si="138"/>
        <v>0</v>
      </c>
      <c r="G229" s="196">
        <f t="shared" si="138"/>
        <v>0</v>
      </c>
      <c r="H229" s="196">
        <f t="shared" si="138"/>
        <v>0</v>
      </c>
      <c r="I229" s="196">
        <f t="shared" si="138"/>
        <v>0</v>
      </c>
      <c r="J229" s="196">
        <f t="shared" si="138"/>
        <v>0</v>
      </c>
      <c r="K229" s="196">
        <f t="shared" si="138"/>
        <v>0</v>
      </c>
      <c r="L229" s="196">
        <f t="shared" si="138"/>
        <v>0</v>
      </c>
      <c r="M229" s="196">
        <f t="shared" si="138"/>
        <v>0</v>
      </c>
      <c r="N229" s="196">
        <f t="shared" si="138"/>
        <v>0</v>
      </c>
      <c r="O229" s="196">
        <f t="shared" si="138"/>
        <v>0</v>
      </c>
      <c r="P229" s="196">
        <f t="shared" si="138"/>
        <v>0</v>
      </c>
      <c r="Q229" s="196">
        <f t="shared" si="138"/>
        <v>0</v>
      </c>
      <c r="R229" s="196">
        <f t="shared" si="138"/>
        <v>0</v>
      </c>
      <c r="S229" s="196">
        <f t="shared" si="138"/>
        <v>0</v>
      </c>
      <c r="T229" s="196">
        <f t="shared" si="138"/>
        <v>0</v>
      </c>
      <c r="U229" s="196">
        <f t="shared" si="138"/>
        <v>0</v>
      </c>
      <c r="V229" s="196">
        <f t="shared" si="138"/>
        <v>0</v>
      </c>
      <c r="W229" s="196">
        <f t="shared" si="138"/>
        <v>0</v>
      </c>
      <c r="X229" s="196">
        <f t="shared" si="138"/>
        <v>0</v>
      </c>
      <c r="Y229" s="196">
        <f t="shared" si="138"/>
        <v>0</v>
      </c>
      <c r="Z229" s="196">
        <f t="shared" si="138"/>
        <v>0</v>
      </c>
      <c r="AA229" s="197" t="e">
        <f t="shared" ref="AA229:AF229" si="139">AVERAGE(AA231:AA245)</f>
        <v>#DIV/0!</v>
      </c>
      <c r="AB229" s="197" t="e">
        <f t="shared" si="139"/>
        <v>#DIV/0!</v>
      </c>
      <c r="AC229" s="197" t="e">
        <f t="shared" si="139"/>
        <v>#DIV/0!</v>
      </c>
      <c r="AD229" s="197" t="e">
        <f t="shared" si="139"/>
        <v>#DIV/0!</v>
      </c>
      <c r="AE229" s="197" t="e">
        <f t="shared" si="139"/>
        <v>#DIV/0!</v>
      </c>
      <c r="AF229" s="197" t="e">
        <f t="shared" si="139"/>
        <v>#DIV/0!</v>
      </c>
      <c r="AG229" s="196">
        <f t="shared" si="138"/>
        <v>0</v>
      </c>
      <c r="AH229" s="196">
        <f t="shared" si="138"/>
        <v>0</v>
      </c>
      <c r="AI229" s="196">
        <f t="shared" si="138"/>
        <v>0</v>
      </c>
      <c r="AJ229" s="196">
        <f t="shared" si="138"/>
        <v>0</v>
      </c>
      <c r="AK229" s="196">
        <f t="shared" si="138"/>
        <v>0</v>
      </c>
      <c r="AL229" s="196">
        <f t="shared" si="138"/>
        <v>0</v>
      </c>
      <c r="AM229" s="1"/>
      <c r="AN229" s="1"/>
    </row>
    <row r="230" spans="1:40" ht="15.6" hidden="1" x14ac:dyDescent="0.25">
      <c r="A230" s="198" t="s">
        <v>201</v>
      </c>
      <c r="B230" s="198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200"/>
      <c r="AB230" s="200"/>
      <c r="AC230" s="200"/>
      <c r="AD230" s="200"/>
      <c r="AE230" s="200"/>
      <c r="AF230" s="200"/>
      <c r="AG230" s="199"/>
      <c r="AH230" s="199"/>
      <c r="AI230" s="199"/>
      <c r="AJ230" s="199"/>
      <c r="AK230" s="199"/>
      <c r="AL230" s="199"/>
      <c r="AM230" s="1"/>
      <c r="AN230" s="1"/>
    </row>
    <row r="231" spans="1:40" ht="15.6" hidden="1" x14ac:dyDescent="0.25">
      <c r="A231" s="204"/>
      <c r="B231" s="204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6"/>
      <c r="AB231" s="206"/>
      <c r="AC231" s="206"/>
      <c r="AD231" s="206"/>
      <c r="AE231" s="206"/>
      <c r="AF231" s="206"/>
      <c r="AG231" s="205"/>
      <c r="AH231" s="205"/>
      <c r="AI231" s="205"/>
      <c r="AJ231" s="205"/>
      <c r="AK231" s="205"/>
      <c r="AL231" s="205"/>
      <c r="AM231" s="1"/>
      <c r="AN231" s="1"/>
    </row>
    <row r="232" spans="1:40" ht="15.6" hidden="1" x14ac:dyDescent="0.25">
      <c r="A232" s="204"/>
      <c r="B232" s="204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6"/>
      <c r="AB232" s="206"/>
      <c r="AC232" s="206"/>
      <c r="AD232" s="206"/>
      <c r="AE232" s="206"/>
      <c r="AF232" s="206"/>
      <c r="AG232" s="205"/>
      <c r="AH232" s="205"/>
      <c r="AI232" s="205"/>
      <c r="AJ232" s="205"/>
      <c r="AK232" s="205"/>
      <c r="AL232" s="205"/>
      <c r="AM232" s="1"/>
      <c r="AN232" s="1"/>
    </row>
    <row r="233" spans="1:40" ht="15.6" hidden="1" x14ac:dyDescent="0.25">
      <c r="A233" s="204"/>
      <c r="B233" s="204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6"/>
      <c r="AB233" s="206"/>
      <c r="AC233" s="206"/>
      <c r="AD233" s="206"/>
      <c r="AE233" s="206"/>
      <c r="AF233" s="206"/>
      <c r="AG233" s="205"/>
      <c r="AH233" s="205"/>
      <c r="AI233" s="205"/>
      <c r="AJ233" s="205"/>
      <c r="AK233" s="205"/>
      <c r="AL233" s="205"/>
      <c r="AM233" s="1"/>
      <c r="AN233" s="1"/>
    </row>
    <row r="234" spans="1:40" ht="15.6" hidden="1" x14ac:dyDescent="0.25">
      <c r="A234" s="204"/>
      <c r="B234" s="204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6"/>
      <c r="AB234" s="206"/>
      <c r="AC234" s="206"/>
      <c r="AD234" s="206"/>
      <c r="AE234" s="206"/>
      <c r="AF234" s="206"/>
      <c r="AG234" s="205"/>
      <c r="AH234" s="205"/>
      <c r="AI234" s="205"/>
      <c r="AJ234" s="205"/>
      <c r="AK234" s="205"/>
      <c r="AL234" s="205"/>
      <c r="AM234" s="1"/>
      <c r="AN234" s="1"/>
    </row>
    <row r="235" spans="1:40" ht="15.6" hidden="1" x14ac:dyDescent="0.25">
      <c r="A235" s="204"/>
      <c r="B235" s="204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6"/>
      <c r="AB235" s="206"/>
      <c r="AC235" s="206"/>
      <c r="AD235" s="206"/>
      <c r="AE235" s="206"/>
      <c r="AF235" s="206"/>
      <c r="AG235" s="205"/>
      <c r="AH235" s="205"/>
      <c r="AI235" s="205"/>
      <c r="AJ235" s="205"/>
      <c r="AK235" s="205"/>
      <c r="AL235" s="205"/>
      <c r="AM235" s="1"/>
      <c r="AN235" s="1"/>
    </row>
    <row r="236" spans="1:40" ht="15.6" hidden="1" x14ac:dyDescent="0.25">
      <c r="A236" s="204"/>
      <c r="B236" s="204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6"/>
      <c r="AB236" s="206"/>
      <c r="AC236" s="206"/>
      <c r="AD236" s="206"/>
      <c r="AE236" s="206"/>
      <c r="AF236" s="206"/>
      <c r="AG236" s="205"/>
      <c r="AH236" s="205"/>
      <c r="AI236" s="205"/>
      <c r="AJ236" s="205"/>
      <c r="AK236" s="205"/>
      <c r="AL236" s="205"/>
      <c r="AM236" s="1"/>
      <c r="AN236" s="1"/>
    </row>
    <row r="237" spans="1:40" ht="15.6" hidden="1" x14ac:dyDescent="0.25">
      <c r="A237" s="204"/>
      <c r="B237" s="204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6"/>
      <c r="AB237" s="206"/>
      <c r="AC237" s="206"/>
      <c r="AD237" s="206"/>
      <c r="AE237" s="206"/>
      <c r="AF237" s="206"/>
      <c r="AG237" s="205"/>
      <c r="AH237" s="205"/>
      <c r="AI237" s="205"/>
      <c r="AJ237" s="205"/>
      <c r="AK237" s="205"/>
      <c r="AL237" s="205"/>
      <c r="AM237" s="1"/>
      <c r="AN237" s="1"/>
    </row>
    <row r="238" spans="1:40" ht="15.6" hidden="1" x14ac:dyDescent="0.25">
      <c r="A238" s="204"/>
      <c r="B238" s="204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6"/>
      <c r="AB238" s="206"/>
      <c r="AC238" s="206"/>
      <c r="AD238" s="206"/>
      <c r="AE238" s="206"/>
      <c r="AF238" s="206"/>
      <c r="AG238" s="205"/>
      <c r="AH238" s="205"/>
      <c r="AI238" s="205"/>
      <c r="AJ238" s="205"/>
      <c r="AK238" s="205"/>
      <c r="AL238" s="205"/>
      <c r="AM238" s="1"/>
      <c r="AN238" s="1"/>
    </row>
    <row r="239" spans="1:40" ht="15.6" hidden="1" x14ac:dyDescent="0.25">
      <c r="A239" s="204"/>
      <c r="B239" s="204"/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6"/>
      <c r="AB239" s="206"/>
      <c r="AC239" s="206"/>
      <c r="AD239" s="206"/>
      <c r="AE239" s="206"/>
      <c r="AF239" s="206"/>
      <c r="AG239" s="205"/>
      <c r="AH239" s="205"/>
      <c r="AI239" s="205"/>
      <c r="AJ239" s="205"/>
      <c r="AK239" s="205"/>
      <c r="AL239" s="205"/>
      <c r="AM239" s="1"/>
      <c r="AN239" s="1"/>
    </row>
    <row r="240" spans="1:40" ht="15.6" hidden="1" x14ac:dyDescent="0.25">
      <c r="A240" s="204"/>
      <c r="B240" s="204"/>
      <c r="C240" s="205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6"/>
      <c r="AB240" s="206"/>
      <c r="AC240" s="206"/>
      <c r="AD240" s="206"/>
      <c r="AE240" s="206"/>
      <c r="AF240" s="206"/>
      <c r="AG240" s="205"/>
      <c r="AH240" s="205"/>
      <c r="AI240" s="205"/>
      <c r="AJ240" s="205"/>
      <c r="AK240" s="205"/>
      <c r="AL240" s="205"/>
      <c r="AM240" s="1"/>
      <c r="AN240" s="1"/>
    </row>
    <row r="241" spans="1:40" ht="15.6" hidden="1" x14ac:dyDescent="0.25">
      <c r="A241" s="204"/>
      <c r="B241" s="204"/>
      <c r="C241" s="205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6"/>
      <c r="AB241" s="206"/>
      <c r="AC241" s="206"/>
      <c r="AD241" s="206"/>
      <c r="AE241" s="206"/>
      <c r="AF241" s="206"/>
      <c r="AG241" s="205"/>
      <c r="AH241" s="205"/>
      <c r="AI241" s="205"/>
      <c r="AJ241" s="205"/>
      <c r="AK241" s="205"/>
      <c r="AL241" s="205"/>
      <c r="AM241" s="1"/>
      <c r="AN241" s="1"/>
    </row>
    <row r="242" spans="1:40" ht="15.6" hidden="1" x14ac:dyDescent="0.25">
      <c r="A242" s="204"/>
      <c r="B242" s="204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6"/>
      <c r="AB242" s="206"/>
      <c r="AC242" s="206"/>
      <c r="AD242" s="206"/>
      <c r="AE242" s="206"/>
      <c r="AF242" s="206"/>
      <c r="AG242" s="205"/>
      <c r="AH242" s="205"/>
      <c r="AI242" s="205"/>
      <c r="AJ242" s="205"/>
      <c r="AK242" s="205"/>
      <c r="AL242" s="205"/>
      <c r="AM242" s="1"/>
      <c r="AN242" s="1"/>
    </row>
    <row r="243" spans="1:40" ht="15.6" hidden="1" x14ac:dyDescent="0.25">
      <c r="A243" s="204"/>
      <c r="B243" s="204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6"/>
      <c r="AB243" s="206"/>
      <c r="AC243" s="206"/>
      <c r="AD243" s="206"/>
      <c r="AE243" s="206"/>
      <c r="AF243" s="206"/>
      <c r="AG243" s="205"/>
      <c r="AH243" s="205"/>
      <c r="AI243" s="205"/>
      <c r="AJ243" s="205"/>
      <c r="AK243" s="205"/>
      <c r="AL243" s="205"/>
      <c r="AM243" s="1"/>
      <c r="AN243" s="1"/>
    </row>
    <row r="244" spans="1:40" ht="15.6" hidden="1" x14ac:dyDescent="0.25">
      <c r="A244" s="209"/>
      <c r="B244" s="209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6"/>
      <c r="AB244" s="206"/>
      <c r="AC244" s="206"/>
      <c r="AD244" s="206"/>
      <c r="AE244" s="206"/>
      <c r="AF244" s="206"/>
      <c r="AG244" s="205"/>
      <c r="AH244" s="205"/>
      <c r="AI244" s="205"/>
      <c r="AJ244" s="205"/>
      <c r="AK244" s="205"/>
      <c r="AL244" s="205"/>
      <c r="AM244" s="1"/>
      <c r="AN244" s="1"/>
    </row>
    <row r="245" spans="1:40" ht="15.6" hidden="1" x14ac:dyDescent="0.25">
      <c r="A245" s="204"/>
      <c r="B245" s="204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6"/>
      <c r="AB245" s="206"/>
      <c r="AC245" s="206"/>
      <c r="AD245" s="206"/>
      <c r="AE245" s="206"/>
      <c r="AF245" s="206"/>
      <c r="AG245" s="205"/>
      <c r="AH245" s="205"/>
      <c r="AI245" s="205"/>
      <c r="AJ245" s="205"/>
      <c r="AK245" s="205"/>
      <c r="AL245" s="205"/>
      <c r="AM245" s="1"/>
      <c r="AN245" s="1"/>
    </row>
    <row r="246" spans="1:40" ht="32.4" hidden="1" x14ac:dyDescent="0.25">
      <c r="A246" s="195" t="s">
        <v>8</v>
      </c>
      <c r="B246" s="195"/>
      <c r="C246" s="196">
        <f>SUM(C248:C262)</f>
        <v>0</v>
      </c>
      <c r="D246" s="196">
        <f t="shared" ref="D246:AL246" si="140">SUM(D248:D262)</f>
        <v>0</v>
      </c>
      <c r="E246" s="196">
        <f t="shared" si="140"/>
        <v>0</v>
      </c>
      <c r="F246" s="196">
        <f t="shared" si="140"/>
        <v>0</v>
      </c>
      <c r="G246" s="196">
        <f t="shared" si="140"/>
        <v>0</v>
      </c>
      <c r="H246" s="196">
        <f t="shared" si="140"/>
        <v>0</v>
      </c>
      <c r="I246" s="196">
        <f t="shared" si="140"/>
        <v>0</v>
      </c>
      <c r="J246" s="196">
        <f t="shared" si="140"/>
        <v>0</v>
      </c>
      <c r="K246" s="196">
        <f t="shared" si="140"/>
        <v>0</v>
      </c>
      <c r="L246" s="196">
        <f t="shared" si="140"/>
        <v>0</v>
      </c>
      <c r="M246" s="196">
        <f t="shared" si="140"/>
        <v>0</v>
      </c>
      <c r="N246" s="196">
        <f t="shared" si="140"/>
        <v>0</v>
      </c>
      <c r="O246" s="196">
        <f t="shared" si="140"/>
        <v>0</v>
      </c>
      <c r="P246" s="196">
        <f t="shared" si="140"/>
        <v>0</v>
      </c>
      <c r="Q246" s="196">
        <f t="shared" si="140"/>
        <v>0</v>
      </c>
      <c r="R246" s="196">
        <f t="shared" si="140"/>
        <v>0</v>
      </c>
      <c r="S246" s="196">
        <f t="shared" si="140"/>
        <v>0</v>
      </c>
      <c r="T246" s="196">
        <f t="shared" si="140"/>
        <v>0</v>
      </c>
      <c r="U246" s="196">
        <f t="shared" si="140"/>
        <v>0</v>
      </c>
      <c r="V246" s="196">
        <f t="shared" si="140"/>
        <v>0</v>
      </c>
      <c r="W246" s="196">
        <f t="shared" si="140"/>
        <v>0</v>
      </c>
      <c r="X246" s="196">
        <f t="shared" si="140"/>
        <v>0</v>
      </c>
      <c r="Y246" s="196">
        <f t="shared" si="140"/>
        <v>0</v>
      </c>
      <c r="Z246" s="196">
        <f t="shared" si="140"/>
        <v>0</v>
      </c>
      <c r="AA246" s="197" t="e">
        <f t="shared" ref="AA246:AF246" si="141">AVERAGE(AA248:AA262)</f>
        <v>#DIV/0!</v>
      </c>
      <c r="AB246" s="197" t="e">
        <f t="shared" si="141"/>
        <v>#DIV/0!</v>
      </c>
      <c r="AC246" s="197" t="e">
        <f t="shared" si="141"/>
        <v>#DIV/0!</v>
      </c>
      <c r="AD246" s="197" t="e">
        <f t="shared" si="141"/>
        <v>#DIV/0!</v>
      </c>
      <c r="AE246" s="197" t="e">
        <f t="shared" si="141"/>
        <v>#DIV/0!</v>
      </c>
      <c r="AF246" s="197" t="e">
        <f t="shared" si="141"/>
        <v>#DIV/0!</v>
      </c>
      <c r="AG246" s="196">
        <f t="shared" si="140"/>
        <v>0</v>
      </c>
      <c r="AH246" s="196">
        <f t="shared" si="140"/>
        <v>0</v>
      </c>
      <c r="AI246" s="196">
        <f t="shared" si="140"/>
        <v>0</v>
      </c>
      <c r="AJ246" s="196">
        <f t="shared" si="140"/>
        <v>0</v>
      </c>
      <c r="AK246" s="196">
        <f t="shared" si="140"/>
        <v>0</v>
      </c>
      <c r="AL246" s="196">
        <f t="shared" si="140"/>
        <v>0</v>
      </c>
      <c r="AM246" s="1"/>
      <c r="AN246" s="1"/>
    </row>
    <row r="247" spans="1:40" ht="15.6" hidden="1" x14ac:dyDescent="0.25">
      <c r="A247" s="198" t="s">
        <v>201</v>
      </c>
      <c r="B247" s="198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200"/>
      <c r="AB247" s="200"/>
      <c r="AC247" s="200"/>
      <c r="AD247" s="200"/>
      <c r="AE247" s="200"/>
      <c r="AF247" s="200"/>
      <c r="AG247" s="199"/>
      <c r="AH247" s="199"/>
      <c r="AI247" s="199"/>
      <c r="AJ247" s="199"/>
      <c r="AK247" s="199"/>
      <c r="AL247" s="199"/>
      <c r="AM247" s="1"/>
      <c r="AN247" s="1"/>
    </row>
    <row r="248" spans="1:40" ht="15.6" hidden="1" x14ac:dyDescent="0.25">
      <c r="A248" s="204"/>
      <c r="B248" s="204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6"/>
      <c r="AB248" s="206"/>
      <c r="AC248" s="206"/>
      <c r="AD248" s="206"/>
      <c r="AE248" s="206"/>
      <c r="AF248" s="206"/>
      <c r="AG248" s="205"/>
      <c r="AH248" s="205"/>
      <c r="AI248" s="205"/>
      <c r="AJ248" s="205"/>
      <c r="AK248" s="205"/>
      <c r="AL248" s="205"/>
      <c r="AM248" s="1"/>
      <c r="AN248" s="1"/>
    </row>
    <row r="249" spans="1:40" ht="15.6" hidden="1" x14ac:dyDescent="0.25">
      <c r="A249" s="204"/>
      <c r="B249" s="204"/>
      <c r="C249" s="205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6"/>
      <c r="AB249" s="206"/>
      <c r="AC249" s="206"/>
      <c r="AD249" s="206"/>
      <c r="AE249" s="206"/>
      <c r="AF249" s="206"/>
      <c r="AG249" s="205"/>
      <c r="AH249" s="205"/>
      <c r="AI249" s="205"/>
      <c r="AJ249" s="205"/>
      <c r="AK249" s="205"/>
      <c r="AL249" s="205"/>
      <c r="AM249" s="1"/>
      <c r="AN249" s="1"/>
    </row>
    <row r="250" spans="1:40" ht="15.6" hidden="1" x14ac:dyDescent="0.25">
      <c r="A250" s="204"/>
      <c r="B250" s="204"/>
      <c r="C250" s="20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6"/>
      <c r="AB250" s="206"/>
      <c r="AC250" s="206"/>
      <c r="AD250" s="206"/>
      <c r="AE250" s="206"/>
      <c r="AF250" s="206"/>
      <c r="AG250" s="205"/>
      <c r="AH250" s="205"/>
      <c r="AI250" s="205"/>
      <c r="AJ250" s="205"/>
      <c r="AK250" s="205"/>
      <c r="AL250" s="205"/>
      <c r="AM250" s="1"/>
      <c r="AN250" s="1"/>
    </row>
    <row r="251" spans="1:40" ht="15.6" hidden="1" x14ac:dyDescent="0.25">
      <c r="A251" s="204"/>
      <c r="B251" s="204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6"/>
      <c r="AB251" s="206"/>
      <c r="AC251" s="206"/>
      <c r="AD251" s="206"/>
      <c r="AE251" s="206"/>
      <c r="AF251" s="206"/>
      <c r="AG251" s="205"/>
      <c r="AH251" s="205"/>
      <c r="AI251" s="205"/>
      <c r="AJ251" s="205"/>
      <c r="AK251" s="205"/>
      <c r="AL251" s="205"/>
      <c r="AM251" s="1"/>
      <c r="AN251" s="1"/>
    </row>
    <row r="252" spans="1:40" ht="15.6" hidden="1" x14ac:dyDescent="0.25">
      <c r="A252" s="204"/>
      <c r="B252" s="204"/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6"/>
      <c r="AB252" s="206"/>
      <c r="AC252" s="206"/>
      <c r="AD252" s="206"/>
      <c r="AE252" s="206"/>
      <c r="AF252" s="206"/>
      <c r="AG252" s="205"/>
      <c r="AH252" s="205"/>
      <c r="AI252" s="205"/>
      <c r="AJ252" s="205"/>
      <c r="AK252" s="205"/>
      <c r="AL252" s="205"/>
      <c r="AM252" s="1"/>
      <c r="AN252" s="1"/>
    </row>
    <row r="253" spans="1:40" ht="15.6" hidden="1" x14ac:dyDescent="0.25">
      <c r="A253" s="204"/>
      <c r="B253" s="204"/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6"/>
      <c r="AB253" s="206"/>
      <c r="AC253" s="206"/>
      <c r="AD253" s="206"/>
      <c r="AE253" s="206"/>
      <c r="AF253" s="206"/>
      <c r="AG253" s="205"/>
      <c r="AH253" s="205"/>
      <c r="AI253" s="205"/>
      <c r="AJ253" s="205"/>
      <c r="AK253" s="205"/>
      <c r="AL253" s="205"/>
      <c r="AM253" s="1"/>
      <c r="AN253" s="1"/>
    </row>
    <row r="254" spans="1:40" ht="15.6" hidden="1" x14ac:dyDescent="0.25">
      <c r="A254" s="204"/>
      <c r="B254" s="204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6"/>
      <c r="AB254" s="206"/>
      <c r="AC254" s="206"/>
      <c r="AD254" s="206"/>
      <c r="AE254" s="206"/>
      <c r="AF254" s="206"/>
      <c r="AG254" s="205"/>
      <c r="AH254" s="205"/>
      <c r="AI254" s="205"/>
      <c r="AJ254" s="205"/>
      <c r="AK254" s="205"/>
      <c r="AL254" s="205"/>
      <c r="AM254" s="1"/>
      <c r="AN254" s="1"/>
    </row>
    <row r="255" spans="1:40" ht="15.6" hidden="1" x14ac:dyDescent="0.25">
      <c r="A255" s="204"/>
      <c r="B255" s="204"/>
      <c r="C255" s="20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6"/>
      <c r="AB255" s="206"/>
      <c r="AC255" s="206"/>
      <c r="AD255" s="206"/>
      <c r="AE255" s="206"/>
      <c r="AF255" s="206"/>
      <c r="AG255" s="205"/>
      <c r="AH255" s="205"/>
      <c r="AI255" s="205"/>
      <c r="AJ255" s="205"/>
      <c r="AK255" s="205"/>
      <c r="AL255" s="205"/>
      <c r="AM255" s="1"/>
      <c r="AN255" s="1"/>
    </row>
    <row r="256" spans="1:40" ht="15.6" hidden="1" x14ac:dyDescent="0.25">
      <c r="A256" s="204"/>
      <c r="B256" s="204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6"/>
      <c r="AB256" s="206"/>
      <c r="AC256" s="206"/>
      <c r="AD256" s="206"/>
      <c r="AE256" s="206"/>
      <c r="AF256" s="206"/>
      <c r="AG256" s="205"/>
      <c r="AH256" s="205"/>
      <c r="AI256" s="205"/>
      <c r="AJ256" s="205"/>
      <c r="AK256" s="205"/>
      <c r="AL256" s="205"/>
      <c r="AM256" s="1"/>
      <c r="AN256" s="1"/>
    </row>
    <row r="257" spans="1:40" ht="15.6" hidden="1" x14ac:dyDescent="0.25">
      <c r="A257" s="204"/>
      <c r="B257" s="204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6"/>
      <c r="AB257" s="206"/>
      <c r="AC257" s="206"/>
      <c r="AD257" s="206"/>
      <c r="AE257" s="206"/>
      <c r="AF257" s="206"/>
      <c r="AG257" s="205"/>
      <c r="AH257" s="205"/>
      <c r="AI257" s="205"/>
      <c r="AJ257" s="205"/>
      <c r="AK257" s="205"/>
      <c r="AL257" s="205"/>
      <c r="AM257" s="1"/>
      <c r="AN257" s="1"/>
    </row>
    <row r="258" spans="1:40" ht="15.6" hidden="1" x14ac:dyDescent="0.25">
      <c r="A258" s="204"/>
      <c r="B258" s="204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6"/>
      <c r="AB258" s="206"/>
      <c r="AC258" s="206"/>
      <c r="AD258" s="206"/>
      <c r="AE258" s="206"/>
      <c r="AF258" s="206"/>
      <c r="AG258" s="205"/>
      <c r="AH258" s="205"/>
      <c r="AI258" s="205"/>
      <c r="AJ258" s="205"/>
      <c r="AK258" s="205"/>
      <c r="AL258" s="205"/>
      <c r="AM258" s="1"/>
      <c r="AN258" s="1"/>
    </row>
    <row r="259" spans="1:40" ht="15.6" hidden="1" x14ac:dyDescent="0.25">
      <c r="A259" s="204"/>
      <c r="B259" s="204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6"/>
      <c r="AB259" s="206"/>
      <c r="AC259" s="206"/>
      <c r="AD259" s="206"/>
      <c r="AE259" s="206"/>
      <c r="AF259" s="206"/>
      <c r="AG259" s="205"/>
      <c r="AH259" s="205"/>
      <c r="AI259" s="205"/>
      <c r="AJ259" s="205"/>
      <c r="AK259" s="205"/>
      <c r="AL259" s="205"/>
      <c r="AM259" s="1"/>
      <c r="AN259" s="1"/>
    </row>
    <row r="260" spans="1:40" ht="15.6" hidden="1" x14ac:dyDescent="0.25">
      <c r="A260" s="204"/>
      <c r="B260" s="204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6"/>
      <c r="AB260" s="206"/>
      <c r="AC260" s="206"/>
      <c r="AD260" s="206"/>
      <c r="AE260" s="206"/>
      <c r="AF260" s="206"/>
      <c r="AG260" s="205"/>
      <c r="AH260" s="205"/>
      <c r="AI260" s="205"/>
      <c r="AJ260" s="205"/>
      <c r="AK260" s="205"/>
      <c r="AL260" s="205"/>
      <c r="AM260" s="1"/>
      <c r="AN260" s="1"/>
    </row>
    <row r="261" spans="1:40" ht="15.6" hidden="1" x14ac:dyDescent="0.25">
      <c r="A261" s="209"/>
      <c r="B261" s="209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6"/>
      <c r="AB261" s="206"/>
      <c r="AC261" s="206"/>
      <c r="AD261" s="206"/>
      <c r="AE261" s="206"/>
      <c r="AF261" s="206"/>
      <c r="AG261" s="205"/>
      <c r="AH261" s="205"/>
      <c r="AI261" s="205"/>
      <c r="AJ261" s="205"/>
      <c r="AK261" s="205"/>
      <c r="AL261" s="205"/>
      <c r="AM261" s="1"/>
      <c r="AN261" s="1"/>
    </row>
    <row r="262" spans="1:40" ht="15.6" hidden="1" x14ac:dyDescent="0.25">
      <c r="A262" s="204"/>
      <c r="B262" s="204"/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6"/>
      <c r="AB262" s="206"/>
      <c r="AC262" s="206"/>
      <c r="AD262" s="206"/>
      <c r="AE262" s="206"/>
      <c r="AF262" s="206"/>
      <c r="AG262" s="205"/>
      <c r="AH262" s="205"/>
      <c r="AI262" s="205"/>
      <c r="AJ262" s="205"/>
      <c r="AK262" s="205"/>
      <c r="AL262" s="205"/>
      <c r="AM262" s="1"/>
      <c r="AN262" s="1"/>
    </row>
    <row r="263" spans="1:40" ht="48.6" hidden="1" x14ac:dyDescent="0.25">
      <c r="A263" s="195" t="s">
        <v>220</v>
      </c>
      <c r="B263" s="195"/>
      <c r="C263" s="196">
        <f>SUM(C265:C279)</f>
        <v>0</v>
      </c>
      <c r="D263" s="196">
        <f t="shared" ref="D263:AL263" si="142">SUM(D265:D279)</f>
        <v>0</v>
      </c>
      <c r="E263" s="196">
        <f t="shared" si="142"/>
        <v>0</v>
      </c>
      <c r="F263" s="196">
        <f t="shared" si="142"/>
        <v>0</v>
      </c>
      <c r="G263" s="196">
        <f t="shared" si="142"/>
        <v>0</v>
      </c>
      <c r="H263" s="196">
        <f t="shared" si="142"/>
        <v>0</v>
      </c>
      <c r="I263" s="196">
        <f t="shared" si="142"/>
        <v>0</v>
      </c>
      <c r="J263" s="196">
        <f t="shared" si="142"/>
        <v>0</v>
      </c>
      <c r="K263" s="196">
        <f t="shared" si="142"/>
        <v>0</v>
      </c>
      <c r="L263" s="196">
        <f t="shared" si="142"/>
        <v>0</v>
      </c>
      <c r="M263" s="196">
        <f t="shared" si="142"/>
        <v>0</v>
      </c>
      <c r="N263" s="196">
        <f t="shared" si="142"/>
        <v>0</v>
      </c>
      <c r="O263" s="196">
        <f t="shared" si="142"/>
        <v>0</v>
      </c>
      <c r="P263" s="196">
        <f t="shared" si="142"/>
        <v>0</v>
      </c>
      <c r="Q263" s="196">
        <f t="shared" si="142"/>
        <v>0</v>
      </c>
      <c r="R263" s="196">
        <f t="shared" si="142"/>
        <v>0</v>
      </c>
      <c r="S263" s="196">
        <f t="shared" si="142"/>
        <v>0</v>
      </c>
      <c r="T263" s="196">
        <f t="shared" si="142"/>
        <v>0</v>
      </c>
      <c r="U263" s="196">
        <f t="shared" si="142"/>
        <v>0</v>
      </c>
      <c r="V263" s="196">
        <f t="shared" si="142"/>
        <v>0</v>
      </c>
      <c r="W263" s="196">
        <f t="shared" si="142"/>
        <v>0</v>
      </c>
      <c r="X263" s="196">
        <f t="shared" si="142"/>
        <v>0</v>
      </c>
      <c r="Y263" s="196">
        <f t="shared" si="142"/>
        <v>0</v>
      </c>
      <c r="Z263" s="196">
        <f t="shared" si="142"/>
        <v>0</v>
      </c>
      <c r="AA263" s="197" t="e">
        <f t="shared" ref="AA263:AF263" si="143">AVERAGE(AA265:AA279)</f>
        <v>#DIV/0!</v>
      </c>
      <c r="AB263" s="197" t="e">
        <f t="shared" si="143"/>
        <v>#DIV/0!</v>
      </c>
      <c r="AC263" s="197" t="e">
        <f t="shared" si="143"/>
        <v>#DIV/0!</v>
      </c>
      <c r="AD263" s="197" t="e">
        <f t="shared" si="143"/>
        <v>#DIV/0!</v>
      </c>
      <c r="AE263" s="197" t="e">
        <f t="shared" si="143"/>
        <v>#DIV/0!</v>
      </c>
      <c r="AF263" s="197" t="e">
        <f t="shared" si="143"/>
        <v>#DIV/0!</v>
      </c>
      <c r="AG263" s="196">
        <f t="shared" si="142"/>
        <v>0</v>
      </c>
      <c r="AH263" s="196">
        <f t="shared" si="142"/>
        <v>0</v>
      </c>
      <c r="AI263" s="196">
        <f t="shared" si="142"/>
        <v>0</v>
      </c>
      <c r="AJ263" s="196">
        <f t="shared" si="142"/>
        <v>0</v>
      </c>
      <c r="AK263" s="196">
        <f t="shared" si="142"/>
        <v>0</v>
      </c>
      <c r="AL263" s="196">
        <f t="shared" si="142"/>
        <v>0</v>
      </c>
      <c r="AM263" s="1"/>
      <c r="AN263" s="1"/>
    </row>
    <row r="264" spans="1:40" ht="15.6" hidden="1" x14ac:dyDescent="0.25">
      <c r="A264" s="198" t="s">
        <v>201</v>
      </c>
      <c r="B264" s="198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200"/>
      <c r="AB264" s="200"/>
      <c r="AC264" s="200"/>
      <c r="AD264" s="200"/>
      <c r="AE264" s="200"/>
      <c r="AF264" s="200"/>
      <c r="AG264" s="199"/>
      <c r="AH264" s="199"/>
      <c r="AI264" s="199"/>
      <c r="AJ264" s="199"/>
      <c r="AK264" s="199"/>
      <c r="AL264" s="199"/>
      <c r="AM264" s="1"/>
      <c r="AN264" s="1"/>
    </row>
    <row r="265" spans="1:40" ht="15.6" hidden="1" x14ac:dyDescent="0.25">
      <c r="A265" s="204"/>
      <c r="B265" s="204"/>
      <c r="C265" s="205"/>
      <c r="D265" s="205"/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6"/>
      <c r="AB265" s="206"/>
      <c r="AC265" s="206"/>
      <c r="AD265" s="206"/>
      <c r="AE265" s="206"/>
      <c r="AF265" s="206"/>
      <c r="AG265" s="205"/>
      <c r="AH265" s="205"/>
      <c r="AI265" s="205"/>
      <c r="AJ265" s="205"/>
      <c r="AK265" s="205"/>
      <c r="AL265" s="205"/>
      <c r="AM265" s="1"/>
      <c r="AN265" s="1"/>
    </row>
    <row r="266" spans="1:40" ht="15.6" hidden="1" x14ac:dyDescent="0.25">
      <c r="A266" s="204"/>
      <c r="B266" s="204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6"/>
      <c r="AB266" s="206"/>
      <c r="AC266" s="206"/>
      <c r="AD266" s="206"/>
      <c r="AE266" s="206"/>
      <c r="AF266" s="206"/>
      <c r="AG266" s="205"/>
      <c r="AH266" s="205"/>
      <c r="AI266" s="205"/>
      <c r="AJ266" s="205"/>
      <c r="AK266" s="205"/>
      <c r="AL266" s="205"/>
      <c r="AM266" s="1"/>
      <c r="AN266" s="1"/>
    </row>
    <row r="267" spans="1:40" ht="15.6" hidden="1" x14ac:dyDescent="0.25">
      <c r="A267" s="204"/>
      <c r="B267" s="204"/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6"/>
      <c r="AB267" s="206"/>
      <c r="AC267" s="206"/>
      <c r="AD267" s="206"/>
      <c r="AE267" s="206"/>
      <c r="AF267" s="206"/>
      <c r="AG267" s="205"/>
      <c r="AH267" s="205"/>
      <c r="AI267" s="205"/>
      <c r="AJ267" s="205"/>
      <c r="AK267" s="205"/>
      <c r="AL267" s="205"/>
      <c r="AM267" s="1"/>
      <c r="AN267" s="1"/>
    </row>
    <row r="268" spans="1:40" ht="15.6" hidden="1" x14ac:dyDescent="0.25">
      <c r="A268" s="204"/>
      <c r="B268" s="204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6"/>
      <c r="AB268" s="206"/>
      <c r="AC268" s="206"/>
      <c r="AD268" s="206"/>
      <c r="AE268" s="206"/>
      <c r="AF268" s="206"/>
      <c r="AG268" s="205"/>
      <c r="AH268" s="205"/>
      <c r="AI268" s="205"/>
      <c r="AJ268" s="205"/>
      <c r="AK268" s="205"/>
      <c r="AL268" s="205"/>
      <c r="AM268" s="1"/>
      <c r="AN268" s="1"/>
    </row>
    <row r="269" spans="1:40" ht="15.6" hidden="1" x14ac:dyDescent="0.25">
      <c r="A269" s="204"/>
      <c r="B269" s="204"/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6"/>
      <c r="AB269" s="206"/>
      <c r="AC269" s="206"/>
      <c r="AD269" s="206"/>
      <c r="AE269" s="206"/>
      <c r="AF269" s="206"/>
      <c r="AG269" s="205"/>
      <c r="AH269" s="205"/>
      <c r="AI269" s="205"/>
      <c r="AJ269" s="205"/>
      <c r="AK269" s="205"/>
      <c r="AL269" s="205"/>
      <c r="AM269" s="1"/>
      <c r="AN269" s="1"/>
    </row>
    <row r="270" spans="1:40" ht="15.6" hidden="1" x14ac:dyDescent="0.25">
      <c r="A270" s="204"/>
      <c r="B270" s="204"/>
      <c r="C270" s="20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6"/>
      <c r="AB270" s="206"/>
      <c r="AC270" s="206"/>
      <c r="AD270" s="206"/>
      <c r="AE270" s="206"/>
      <c r="AF270" s="206"/>
      <c r="AG270" s="205"/>
      <c r="AH270" s="205"/>
      <c r="AI270" s="205"/>
      <c r="AJ270" s="205"/>
      <c r="AK270" s="205"/>
      <c r="AL270" s="205"/>
      <c r="AM270" s="1"/>
      <c r="AN270" s="1"/>
    </row>
    <row r="271" spans="1:40" ht="15.6" hidden="1" x14ac:dyDescent="0.25">
      <c r="A271" s="204"/>
      <c r="B271" s="204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6"/>
      <c r="AB271" s="206"/>
      <c r="AC271" s="206"/>
      <c r="AD271" s="206"/>
      <c r="AE271" s="206"/>
      <c r="AF271" s="206"/>
      <c r="AG271" s="205"/>
      <c r="AH271" s="205"/>
      <c r="AI271" s="205"/>
      <c r="AJ271" s="205"/>
      <c r="AK271" s="205"/>
      <c r="AL271" s="205"/>
      <c r="AM271" s="1"/>
      <c r="AN271" s="1"/>
    </row>
    <row r="272" spans="1:40" ht="15.6" hidden="1" x14ac:dyDescent="0.25">
      <c r="A272" s="204"/>
      <c r="B272" s="204"/>
      <c r="C272" s="20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6"/>
      <c r="AB272" s="206"/>
      <c r="AC272" s="206"/>
      <c r="AD272" s="206"/>
      <c r="AE272" s="206"/>
      <c r="AF272" s="206"/>
      <c r="AG272" s="205"/>
      <c r="AH272" s="205"/>
      <c r="AI272" s="205"/>
      <c r="AJ272" s="205"/>
      <c r="AK272" s="205"/>
      <c r="AL272" s="205"/>
      <c r="AM272" s="1"/>
      <c r="AN272" s="1"/>
    </row>
    <row r="273" spans="1:40" ht="15.6" hidden="1" x14ac:dyDescent="0.25">
      <c r="A273" s="204"/>
      <c r="B273" s="204"/>
      <c r="C273" s="205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6"/>
      <c r="AB273" s="206"/>
      <c r="AC273" s="206"/>
      <c r="AD273" s="206"/>
      <c r="AE273" s="206"/>
      <c r="AF273" s="206"/>
      <c r="AG273" s="205"/>
      <c r="AH273" s="205"/>
      <c r="AI273" s="205"/>
      <c r="AJ273" s="205"/>
      <c r="AK273" s="205"/>
      <c r="AL273" s="205"/>
      <c r="AM273" s="1"/>
      <c r="AN273" s="1"/>
    </row>
    <row r="274" spans="1:40" ht="15.6" hidden="1" x14ac:dyDescent="0.25">
      <c r="A274" s="204"/>
      <c r="B274" s="204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6"/>
      <c r="AB274" s="206"/>
      <c r="AC274" s="206"/>
      <c r="AD274" s="206"/>
      <c r="AE274" s="206"/>
      <c r="AF274" s="206"/>
      <c r="AG274" s="205"/>
      <c r="AH274" s="205"/>
      <c r="AI274" s="205"/>
      <c r="AJ274" s="205"/>
      <c r="AK274" s="205"/>
      <c r="AL274" s="205"/>
      <c r="AM274" s="1"/>
      <c r="AN274" s="1"/>
    </row>
    <row r="275" spans="1:40" ht="15.6" hidden="1" x14ac:dyDescent="0.25">
      <c r="A275" s="204"/>
      <c r="B275" s="204"/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6"/>
      <c r="AB275" s="206"/>
      <c r="AC275" s="206"/>
      <c r="AD275" s="206"/>
      <c r="AE275" s="206"/>
      <c r="AF275" s="206"/>
      <c r="AG275" s="205"/>
      <c r="AH275" s="205"/>
      <c r="AI275" s="205"/>
      <c r="AJ275" s="205"/>
      <c r="AK275" s="205"/>
      <c r="AL275" s="205"/>
      <c r="AM275" s="1"/>
      <c r="AN275" s="1"/>
    </row>
    <row r="276" spans="1:40" ht="15.6" hidden="1" x14ac:dyDescent="0.25">
      <c r="A276" s="204"/>
      <c r="B276" s="204"/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6"/>
      <c r="AB276" s="206"/>
      <c r="AC276" s="206"/>
      <c r="AD276" s="206"/>
      <c r="AE276" s="206"/>
      <c r="AF276" s="206"/>
      <c r="AG276" s="205"/>
      <c r="AH276" s="205"/>
      <c r="AI276" s="205"/>
      <c r="AJ276" s="205"/>
      <c r="AK276" s="205"/>
      <c r="AL276" s="205"/>
      <c r="AM276" s="1"/>
      <c r="AN276" s="1"/>
    </row>
    <row r="277" spans="1:40" ht="15.6" hidden="1" x14ac:dyDescent="0.25">
      <c r="A277" s="204"/>
      <c r="B277" s="204"/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6"/>
      <c r="AB277" s="206"/>
      <c r="AC277" s="206"/>
      <c r="AD277" s="206"/>
      <c r="AE277" s="206"/>
      <c r="AF277" s="206"/>
      <c r="AG277" s="205"/>
      <c r="AH277" s="205"/>
      <c r="AI277" s="205"/>
      <c r="AJ277" s="205"/>
      <c r="AK277" s="205"/>
      <c r="AL277" s="205"/>
      <c r="AM277" s="1"/>
      <c r="AN277" s="1"/>
    </row>
    <row r="278" spans="1:40" ht="15.6" hidden="1" x14ac:dyDescent="0.25">
      <c r="A278" s="209"/>
      <c r="B278" s="209"/>
      <c r="C278" s="205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6"/>
      <c r="AB278" s="206"/>
      <c r="AC278" s="206"/>
      <c r="AD278" s="206"/>
      <c r="AE278" s="206"/>
      <c r="AF278" s="206"/>
      <c r="AG278" s="205"/>
      <c r="AH278" s="205"/>
      <c r="AI278" s="205"/>
      <c r="AJ278" s="205"/>
      <c r="AK278" s="205"/>
      <c r="AL278" s="205"/>
      <c r="AM278" s="1"/>
      <c r="AN278" s="1"/>
    </row>
    <row r="279" spans="1:40" ht="15.6" hidden="1" x14ac:dyDescent="0.25">
      <c r="A279" s="204"/>
      <c r="B279" s="204"/>
      <c r="C279" s="205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6"/>
      <c r="AB279" s="206"/>
      <c r="AC279" s="206"/>
      <c r="AD279" s="206"/>
      <c r="AE279" s="206"/>
      <c r="AF279" s="206"/>
      <c r="AG279" s="205"/>
      <c r="AH279" s="205"/>
      <c r="AI279" s="205"/>
      <c r="AJ279" s="205"/>
      <c r="AK279" s="205"/>
      <c r="AL279" s="205"/>
      <c r="AM279" s="1"/>
      <c r="AN279" s="1"/>
    </row>
    <row r="280" spans="1:40" ht="32.4" hidden="1" x14ac:dyDescent="0.25">
      <c r="A280" s="195" t="s">
        <v>221</v>
      </c>
      <c r="B280" s="195"/>
      <c r="C280" s="196">
        <f>SUM(C282:C296)</f>
        <v>0</v>
      </c>
      <c r="D280" s="196">
        <f t="shared" ref="D280:AL280" si="144">SUM(D282:D296)</f>
        <v>0</v>
      </c>
      <c r="E280" s="196">
        <f t="shared" si="144"/>
        <v>0</v>
      </c>
      <c r="F280" s="196">
        <f t="shared" si="144"/>
        <v>0</v>
      </c>
      <c r="G280" s="196">
        <f t="shared" si="144"/>
        <v>0</v>
      </c>
      <c r="H280" s="196">
        <f t="shared" si="144"/>
        <v>0</v>
      </c>
      <c r="I280" s="196">
        <f t="shared" si="144"/>
        <v>0</v>
      </c>
      <c r="J280" s="196">
        <f t="shared" si="144"/>
        <v>0</v>
      </c>
      <c r="K280" s="196">
        <f t="shared" si="144"/>
        <v>0</v>
      </c>
      <c r="L280" s="196">
        <f t="shared" si="144"/>
        <v>0</v>
      </c>
      <c r="M280" s="196">
        <f t="shared" si="144"/>
        <v>0</v>
      </c>
      <c r="N280" s="196">
        <f t="shared" si="144"/>
        <v>0</v>
      </c>
      <c r="O280" s="196">
        <f t="shared" si="144"/>
        <v>0</v>
      </c>
      <c r="P280" s="196">
        <f t="shared" si="144"/>
        <v>0</v>
      </c>
      <c r="Q280" s="196">
        <f t="shared" si="144"/>
        <v>0</v>
      </c>
      <c r="R280" s="196">
        <f t="shared" si="144"/>
        <v>0</v>
      </c>
      <c r="S280" s="196">
        <f t="shared" si="144"/>
        <v>0</v>
      </c>
      <c r="T280" s="196">
        <f t="shared" si="144"/>
        <v>0</v>
      </c>
      <c r="U280" s="196">
        <f t="shared" si="144"/>
        <v>0</v>
      </c>
      <c r="V280" s="196">
        <f t="shared" si="144"/>
        <v>0</v>
      </c>
      <c r="W280" s="196">
        <f t="shared" si="144"/>
        <v>0</v>
      </c>
      <c r="X280" s="196">
        <f t="shared" si="144"/>
        <v>0</v>
      </c>
      <c r="Y280" s="196">
        <f t="shared" si="144"/>
        <v>0</v>
      </c>
      <c r="Z280" s="196">
        <f t="shared" si="144"/>
        <v>0</v>
      </c>
      <c r="AA280" s="197" t="e">
        <f t="shared" ref="AA280:AF280" si="145">AVERAGE(AA282:AA296)</f>
        <v>#DIV/0!</v>
      </c>
      <c r="AB280" s="197" t="e">
        <f t="shared" si="145"/>
        <v>#DIV/0!</v>
      </c>
      <c r="AC280" s="197" t="e">
        <f t="shared" si="145"/>
        <v>#DIV/0!</v>
      </c>
      <c r="AD280" s="197" t="e">
        <f t="shared" si="145"/>
        <v>#DIV/0!</v>
      </c>
      <c r="AE280" s="197" t="e">
        <f t="shared" si="145"/>
        <v>#DIV/0!</v>
      </c>
      <c r="AF280" s="197" t="e">
        <f t="shared" si="145"/>
        <v>#DIV/0!</v>
      </c>
      <c r="AG280" s="196">
        <f t="shared" si="144"/>
        <v>0</v>
      </c>
      <c r="AH280" s="196">
        <f t="shared" si="144"/>
        <v>0</v>
      </c>
      <c r="AI280" s="196">
        <f t="shared" si="144"/>
        <v>0</v>
      </c>
      <c r="AJ280" s="196">
        <f t="shared" si="144"/>
        <v>0</v>
      </c>
      <c r="AK280" s="196">
        <f t="shared" si="144"/>
        <v>0</v>
      </c>
      <c r="AL280" s="196">
        <f t="shared" si="144"/>
        <v>0</v>
      </c>
      <c r="AM280" s="1"/>
      <c r="AN280" s="1"/>
    </row>
    <row r="281" spans="1:40" ht="15.6" hidden="1" x14ac:dyDescent="0.25">
      <c r="A281" s="198" t="s">
        <v>201</v>
      </c>
      <c r="B281" s="198"/>
      <c r="C281" s="199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200"/>
      <c r="AB281" s="200"/>
      <c r="AC281" s="200"/>
      <c r="AD281" s="200"/>
      <c r="AE281" s="200"/>
      <c r="AF281" s="200"/>
      <c r="AG281" s="199"/>
      <c r="AH281" s="199"/>
      <c r="AI281" s="199"/>
      <c r="AJ281" s="199"/>
      <c r="AK281" s="199"/>
      <c r="AL281" s="199"/>
      <c r="AM281" s="1"/>
      <c r="AN281" s="1"/>
    </row>
    <row r="282" spans="1:40" ht="15.6" hidden="1" x14ac:dyDescent="0.25">
      <c r="A282" s="209"/>
      <c r="B282" s="209"/>
      <c r="C282" s="205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6"/>
      <c r="AB282" s="206"/>
      <c r="AC282" s="206"/>
      <c r="AD282" s="206"/>
      <c r="AE282" s="206"/>
      <c r="AF282" s="206"/>
      <c r="AG282" s="205"/>
      <c r="AH282" s="205"/>
      <c r="AI282" s="205"/>
      <c r="AJ282" s="205"/>
      <c r="AK282" s="205"/>
      <c r="AL282" s="205"/>
      <c r="AM282" s="1"/>
      <c r="AN282" s="1"/>
    </row>
    <row r="283" spans="1:40" ht="15.6" hidden="1" x14ac:dyDescent="0.25">
      <c r="A283" s="209"/>
      <c r="B283" s="209"/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6"/>
      <c r="AB283" s="206"/>
      <c r="AC283" s="206"/>
      <c r="AD283" s="206"/>
      <c r="AE283" s="206"/>
      <c r="AF283" s="206"/>
      <c r="AG283" s="205"/>
      <c r="AH283" s="205"/>
      <c r="AI283" s="205"/>
      <c r="AJ283" s="205"/>
      <c r="AK283" s="205"/>
      <c r="AL283" s="205"/>
      <c r="AM283" s="1"/>
      <c r="AN283" s="1"/>
    </row>
    <row r="284" spans="1:40" ht="15.6" hidden="1" x14ac:dyDescent="0.25">
      <c r="A284" s="209"/>
      <c r="B284" s="209"/>
      <c r="C284" s="205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6"/>
      <c r="AB284" s="206"/>
      <c r="AC284" s="206"/>
      <c r="AD284" s="206"/>
      <c r="AE284" s="206"/>
      <c r="AF284" s="206"/>
      <c r="AG284" s="205"/>
      <c r="AH284" s="205"/>
      <c r="AI284" s="205"/>
      <c r="AJ284" s="205"/>
      <c r="AK284" s="205"/>
      <c r="AL284" s="205"/>
      <c r="AM284" s="1"/>
      <c r="AN284" s="1"/>
    </row>
    <row r="285" spans="1:40" ht="15.6" hidden="1" x14ac:dyDescent="0.25">
      <c r="A285" s="209"/>
      <c r="B285" s="209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6"/>
      <c r="AB285" s="206"/>
      <c r="AC285" s="206"/>
      <c r="AD285" s="206"/>
      <c r="AE285" s="206"/>
      <c r="AF285" s="206"/>
      <c r="AG285" s="205"/>
      <c r="AH285" s="205"/>
      <c r="AI285" s="205"/>
      <c r="AJ285" s="205"/>
      <c r="AK285" s="205"/>
      <c r="AL285" s="205"/>
      <c r="AM285" s="1"/>
      <c r="AN285" s="1"/>
    </row>
    <row r="286" spans="1:40" ht="15.6" hidden="1" x14ac:dyDescent="0.25">
      <c r="A286" s="209"/>
      <c r="B286" s="209"/>
      <c r="C286" s="205"/>
      <c r="D286" s="205"/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6"/>
      <c r="AB286" s="206"/>
      <c r="AC286" s="206"/>
      <c r="AD286" s="206"/>
      <c r="AE286" s="206"/>
      <c r="AF286" s="206"/>
      <c r="AG286" s="205"/>
      <c r="AH286" s="205"/>
      <c r="AI286" s="205"/>
      <c r="AJ286" s="205"/>
      <c r="AK286" s="205"/>
      <c r="AL286" s="205"/>
      <c r="AM286" s="1"/>
      <c r="AN286" s="1"/>
    </row>
    <row r="287" spans="1:40" ht="15.6" hidden="1" x14ac:dyDescent="0.25">
      <c r="A287" s="209"/>
      <c r="B287" s="209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6"/>
      <c r="AB287" s="206"/>
      <c r="AC287" s="206"/>
      <c r="AD287" s="206"/>
      <c r="AE287" s="206"/>
      <c r="AF287" s="206"/>
      <c r="AG287" s="205"/>
      <c r="AH287" s="205"/>
      <c r="AI287" s="205"/>
      <c r="AJ287" s="205"/>
      <c r="AK287" s="205"/>
      <c r="AL287" s="205"/>
      <c r="AM287" s="1"/>
      <c r="AN287" s="1"/>
    </row>
    <row r="288" spans="1:40" ht="15.6" hidden="1" x14ac:dyDescent="0.25">
      <c r="A288" s="209"/>
      <c r="B288" s="209"/>
      <c r="C288" s="205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6"/>
      <c r="AB288" s="206"/>
      <c r="AC288" s="206"/>
      <c r="AD288" s="206"/>
      <c r="AE288" s="206"/>
      <c r="AF288" s="206"/>
      <c r="AG288" s="205"/>
      <c r="AH288" s="205"/>
      <c r="AI288" s="205"/>
      <c r="AJ288" s="205"/>
      <c r="AK288" s="205"/>
      <c r="AL288" s="205"/>
      <c r="AM288" s="1"/>
      <c r="AN288" s="1"/>
    </row>
    <row r="289" spans="1:40" ht="15.6" hidden="1" x14ac:dyDescent="0.25">
      <c r="A289" s="209"/>
      <c r="B289" s="209"/>
      <c r="C289" s="20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6"/>
      <c r="AB289" s="206"/>
      <c r="AC289" s="206"/>
      <c r="AD289" s="206"/>
      <c r="AE289" s="206"/>
      <c r="AF289" s="206"/>
      <c r="AG289" s="205"/>
      <c r="AH289" s="205"/>
      <c r="AI289" s="205"/>
      <c r="AJ289" s="205"/>
      <c r="AK289" s="205"/>
      <c r="AL289" s="205"/>
      <c r="AM289" s="1"/>
      <c r="AN289" s="1"/>
    </row>
    <row r="290" spans="1:40" ht="15.6" hidden="1" x14ac:dyDescent="0.25">
      <c r="A290" s="209"/>
      <c r="B290" s="209"/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6"/>
      <c r="AB290" s="206"/>
      <c r="AC290" s="206"/>
      <c r="AD290" s="206"/>
      <c r="AE290" s="206"/>
      <c r="AF290" s="206"/>
      <c r="AG290" s="205"/>
      <c r="AH290" s="205"/>
      <c r="AI290" s="205"/>
      <c r="AJ290" s="205"/>
      <c r="AK290" s="205"/>
      <c r="AL290" s="205"/>
      <c r="AM290" s="1"/>
      <c r="AN290" s="1"/>
    </row>
    <row r="291" spans="1:40" ht="15.6" hidden="1" x14ac:dyDescent="0.25">
      <c r="A291" s="209"/>
      <c r="B291" s="209"/>
      <c r="C291" s="205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6"/>
      <c r="AB291" s="206"/>
      <c r="AC291" s="206"/>
      <c r="AD291" s="206"/>
      <c r="AE291" s="206"/>
      <c r="AF291" s="206"/>
      <c r="AG291" s="205"/>
      <c r="AH291" s="205"/>
      <c r="AI291" s="205"/>
      <c r="AJ291" s="205"/>
      <c r="AK291" s="205"/>
      <c r="AL291" s="205"/>
      <c r="AM291" s="1"/>
      <c r="AN291" s="1"/>
    </row>
    <row r="292" spans="1:40" ht="15.6" hidden="1" x14ac:dyDescent="0.25">
      <c r="A292" s="209"/>
      <c r="B292" s="209"/>
      <c r="C292" s="205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6"/>
      <c r="AB292" s="206"/>
      <c r="AC292" s="206"/>
      <c r="AD292" s="206"/>
      <c r="AE292" s="206"/>
      <c r="AF292" s="206"/>
      <c r="AG292" s="205"/>
      <c r="AH292" s="205"/>
      <c r="AI292" s="205"/>
      <c r="AJ292" s="205"/>
      <c r="AK292" s="205"/>
      <c r="AL292" s="205"/>
      <c r="AM292" s="1"/>
      <c r="AN292" s="1"/>
    </row>
    <row r="293" spans="1:40" ht="15.6" hidden="1" x14ac:dyDescent="0.25">
      <c r="A293" s="209"/>
      <c r="B293" s="209"/>
      <c r="C293" s="205"/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6"/>
      <c r="AB293" s="206"/>
      <c r="AC293" s="206"/>
      <c r="AD293" s="206"/>
      <c r="AE293" s="206"/>
      <c r="AF293" s="206"/>
      <c r="AG293" s="205"/>
      <c r="AH293" s="205"/>
      <c r="AI293" s="205"/>
      <c r="AJ293" s="205"/>
      <c r="AK293" s="205"/>
      <c r="AL293" s="205"/>
      <c r="AM293" s="1"/>
      <c r="AN293" s="1"/>
    </row>
    <row r="294" spans="1:40" ht="15.6" hidden="1" x14ac:dyDescent="0.25">
      <c r="A294" s="209"/>
      <c r="B294" s="209"/>
      <c r="C294" s="20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6"/>
      <c r="AB294" s="206"/>
      <c r="AC294" s="206"/>
      <c r="AD294" s="206"/>
      <c r="AE294" s="206"/>
      <c r="AF294" s="206"/>
      <c r="AG294" s="205"/>
      <c r="AH294" s="205"/>
      <c r="AI294" s="205"/>
      <c r="AJ294" s="205"/>
      <c r="AK294" s="205"/>
      <c r="AL294" s="205"/>
      <c r="AM294" s="1"/>
      <c r="AN294" s="1"/>
    </row>
    <row r="295" spans="1:40" ht="15.6" hidden="1" x14ac:dyDescent="0.25">
      <c r="A295" s="209"/>
      <c r="B295" s="209"/>
      <c r="C295" s="205"/>
      <c r="D295" s="205"/>
      <c r="E295" s="205"/>
      <c r="F295" s="205"/>
      <c r="G295" s="205"/>
      <c r="H295" s="205"/>
      <c r="I295" s="205"/>
      <c r="J295" s="205"/>
      <c r="K295" s="205"/>
      <c r="L295" s="205"/>
      <c r="M295" s="205"/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6"/>
      <c r="AB295" s="206"/>
      <c r="AC295" s="206"/>
      <c r="AD295" s="206"/>
      <c r="AE295" s="206"/>
      <c r="AF295" s="206"/>
      <c r="AG295" s="205"/>
      <c r="AH295" s="205"/>
      <c r="AI295" s="205"/>
      <c r="AJ295" s="205"/>
      <c r="AK295" s="205"/>
      <c r="AL295" s="205"/>
      <c r="AM295" s="1"/>
      <c r="AN295" s="1"/>
    </row>
    <row r="296" spans="1:40" ht="15.6" hidden="1" x14ac:dyDescent="0.25">
      <c r="A296" s="204"/>
      <c r="B296" s="204"/>
      <c r="C296" s="205"/>
      <c r="D296" s="205"/>
      <c r="E296" s="205"/>
      <c r="F296" s="205"/>
      <c r="G296" s="205"/>
      <c r="H296" s="205"/>
      <c r="I296" s="205"/>
      <c r="J296" s="205"/>
      <c r="K296" s="205"/>
      <c r="L296" s="205"/>
      <c r="M296" s="205"/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6"/>
      <c r="AB296" s="206"/>
      <c r="AC296" s="206"/>
      <c r="AD296" s="206"/>
      <c r="AE296" s="206"/>
      <c r="AF296" s="206"/>
      <c r="AG296" s="205"/>
      <c r="AH296" s="205"/>
      <c r="AI296" s="205"/>
      <c r="AJ296" s="205"/>
      <c r="AK296" s="205"/>
      <c r="AL296" s="205"/>
      <c r="AM296" s="1"/>
      <c r="AN296" s="1"/>
    </row>
    <row r="297" spans="1:40" ht="48.6" hidden="1" x14ac:dyDescent="0.25">
      <c r="A297" s="195" t="s">
        <v>222</v>
      </c>
      <c r="B297" s="195"/>
      <c r="C297" s="196">
        <f>SUM(C299:C313)</f>
        <v>0</v>
      </c>
      <c r="D297" s="196">
        <f t="shared" ref="D297:AL297" si="146">SUM(D299:D313)</f>
        <v>0</v>
      </c>
      <c r="E297" s="196">
        <f t="shared" si="146"/>
        <v>0</v>
      </c>
      <c r="F297" s="196">
        <f t="shared" si="146"/>
        <v>0</v>
      </c>
      <c r="G297" s="196">
        <f t="shared" si="146"/>
        <v>0</v>
      </c>
      <c r="H297" s="196">
        <f t="shared" si="146"/>
        <v>0</v>
      </c>
      <c r="I297" s="196">
        <f t="shared" si="146"/>
        <v>0</v>
      </c>
      <c r="J297" s="196">
        <f t="shared" si="146"/>
        <v>0</v>
      </c>
      <c r="K297" s="196">
        <f t="shared" si="146"/>
        <v>0</v>
      </c>
      <c r="L297" s="196">
        <f t="shared" si="146"/>
        <v>0</v>
      </c>
      <c r="M297" s="196">
        <f t="shared" si="146"/>
        <v>0</v>
      </c>
      <c r="N297" s="196">
        <f t="shared" si="146"/>
        <v>0</v>
      </c>
      <c r="O297" s="196">
        <f t="shared" si="146"/>
        <v>0</v>
      </c>
      <c r="P297" s="196">
        <f t="shared" si="146"/>
        <v>0</v>
      </c>
      <c r="Q297" s="196">
        <f t="shared" si="146"/>
        <v>0</v>
      </c>
      <c r="R297" s="196">
        <f t="shared" si="146"/>
        <v>0</v>
      </c>
      <c r="S297" s="196">
        <f t="shared" si="146"/>
        <v>0</v>
      </c>
      <c r="T297" s="196">
        <f t="shared" si="146"/>
        <v>0</v>
      </c>
      <c r="U297" s="196">
        <f t="shared" si="146"/>
        <v>0</v>
      </c>
      <c r="V297" s="196">
        <f t="shared" si="146"/>
        <v>0</v>
      </c>
      <c r="W297" s="196">
        <f t="shared" si="146"/>
        <v>0</v>
      </c>
      <c r="X297" s="196">
        <f t="shared" si="146"/>
        <v>0</v>
      </c>
      <c r="Y297" s="196">
        <f t="shared" si="146"/>
        <v>0</v>
      </c>
      <c r="Z297" s="196">
        <f t="shared" si="146"/>
        <v>0</v>
      </c>
      <c r="AA297" s="197" t="e">
        <f t="shared" ref="AA297:AF297" si="147">AVERAGE(AA299:AA313)</f>
        <v>#DIV/0!</v>
      </c>
      <c r="AB297" s="197" t="e">
        <f t="shared" si="147"/>
        <v>#DIV/0!</v>
      </c>
      <c r="AC297" s="197" t="e">
        <f t="shared" si="147"/>
        <v>#DIV/0!</v>
      </c>
      <c r="AD297" s="197" t="e">
        <f t="shared" si="147"/>
        <v>#DIV/0!</v>
      </c>
      <c r="AE297" s="197" t="e">
        <f t="shared" si="147"/>
        <v>#DIV/0!</v>
      </c>
      <c r="AF297" s="197" t="e">
        <f t="shared" si="147"/>
        <v>#DIV/0!</v>
      </c>
      <c r="AG297" s="196">
        <f t="shared" si="146"/>
        <v>0</v>
      </c>
      <c r="AH297" s="196">
        <f t="shared" si="146"/>
        <v>0</v>
      </c>
      <c r="AI297" s="196">
        <f t="shared" si="146"/>
        <v>0</v>
      </c>
      <c r="AJ297" s="196">
        <f t="shared" si="146"/>
        <v>0</v>
      </c>
      <c r="AK297" s="196">
        <f t="shared" si="146"/>
        <v>0</v>
      </c>
      <c r="AL297" s="196">
        <f t="shared" si="146"/>
        <v>0</v>
      </c>
      <c r="AM297" s="1"/>
      <c r="AN297" s="1"/>
    </row>
    <row r="298" spans="1:40" ht="15.6" hidden="1" x14ac:dyDescent="0.25">
      <c r="A298" s="198" t="s">
        <v>201</v>
      </c>
      <c r="B298" s="192"/>
      <c r="C298" s="199"/>
      <c r="D298" s="199"/>
      <c r="E298" s="199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  <c r="AA298" s="200"/>
      <c r="AB298" s="200"/>
      <c r="AC298" s="200"/>
      <c r="AD298" s="200"/>
      <c r="AE298" s="200"/>
      <c r="AF298" s="200"/>
      <c r="AG298" s="199"/>
      <c r="AH298" s="199"/>
      <c r="AI298" s="199"/>
      <c r="AJ298" s="199"/>
      <c r="AK298" s="199"/>
      <c r="AL298" s="199"/>
      <c r="AM298" s="1"/>
      <c r="AN298" s="1"/>
    </row>
    <row r="299" spans="1:40" ht="15.6" hidden="1" x14ac:dyDescent="0.25">
      <c r="A299" s="204"/>
      <c r="B299" s="204"/>
      <c r="C299" s="205"/>
      <c r="D299" s="205"/>
      <c r="E299" s="205"/>
      <c r="F299" s="205"/>
      <c r="G299" s="205"/>
      <c r="H299" s="205"/>
      <c r="I299" s="205"/>
      <c r="J299" s="205"/>
      <c r="K299" s="205"/>
      <c r="L299" s="205"/>
      <c r="M299" s="205"/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6"/>
      <c r="AB299" s="206"/>
      <c r="AC299" s="206"/>
      <c r="AD299" s="206"/>
      <c r="AE299" s="206"/>
      <c r="AF299" s="206"/>
      <c r="AG299" s="205"/>
      <c r="AH299" s="205"/>
      <c r="AI299" s="205"/>
      <c r="AJ299" s="205"/>
      <c r="AK299" s="205"/>
      <c r="AL299" s="205"/>
      <c r="AM299" s="1"/>
      <c r="AN299" s="1"/>
    </row>
    <row r="300" spans="1:40" ht="15.6" hidden="1" x14ac:dyDescent="0.25">
      <c r="A300" s="204"/>
      <c r="B300" s="204"/>
      <c r="C300" s="205"/>
      <c r="D300" s="205"/>
      <c r="E300" s="205"/>
      <c r="F300" s="205"/>
      <c r="G300" s="205"/>
      <c r="H300" s="205"/>
      <c r="I300" s="205"/>
      <c r="J300" s="205"/>
      <c r="K300" s="205"/>
      <c r="L300" s="205"/>
      <c r="M300" s="205"/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6"/>
      <c r="AB300" s="206"/>
      <c r="AC300" s="206"/>
      <c r="AD300" s="206"/>
      <c r="AE300" s="206"/>
      <c r="AF300" s="206"/>
      <c r="AG300" s="205"/>
      <c r="AH300" s="205"/>
      <c r="AI300" s="205"/>
      <c r="AJ300" s="205"/>
      <c r="AK300" s="205"/>
      <c r="AL300" s="205"/>
      <c r="AM300" s="1"/>
      <c r="AN300" s="1"/>
    </row>
    <row r="301" spans="1:40" ht="15.6" hidden="1" x14ac:dyDescent="0.25">
      <c r="A301" s="204"/>
      <c r="B301" s="204"/>
      <c r="C301" s="205"/>
      <c r="D301" s="205"/>
      <c r="E301" s="205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6"/>
      <c r="AB301" s="206"/>
      <c r="AC301" s="206"/>
      <c r="AD301" s="206"/>
      <c r="AE301" s="206"/>
      <c r="AF301" s="206"/>
      <c r="AG301" s="205"/>
      <c r="AH301" s="205"/>
      <c r="AI301" s="205"/>
      <c r="AJ301" s="205"/>
      <c r="AK301" s="205"/>
      <c r="AL301" s="205"/>
      <c r="AM301" s="1"/>
      <c r="AN301" s="1"/>
    </row>
    <row r="302" spans="1:40" ht="15.6" hidden="1" x14ac:dyDescent="0.25">
      <c r="A302" s="204"/>
      <c r="B302" s="204"/>
      <c r="C302" s="205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6"/>
      <c r="AB302" s="206"/>
      <c r="AC302" s="206"/>
      <c r="AD302" s="206"/>
      <c r="AE302" s="206"/>
      <c r="AF302" s="206"/>
      <c r="AG302" s="205"/>
      <c r="AH302" s="205"/>
      <c r="AI302" s="205"/>
      <c r="AJ302" s="205"/>
      <c r="AK302" s="205"/>
      <c r="AL302" s="205"/>
      <c r="AM302" s="1"/>
      <c r="AN302" s="1"/>
    </row>
    <row r="303" spans="1:40" ht="15.6" hidden="1" x14ac:dyDescent="0.25">
      <c r="A303" s="204"/>
      <c r="B303" s="204"/>
      <c r="C303" s="205"/>
      <c r="D303" s="205"/>
      <c r="E303" s="205"/>
      <c r="F303" s="205"/>
      <c r="G303" s="205"/>
      <c r="H303" s="205"/>
      <c r="I303" s="205"/>
      <c r="J303" s="205"/>
      <c r="K303" s="205"/>
      <c r="L303" s="205"/>
      <c r="M303" s="205"/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6"/>
      <c r="AB303" s="206"/>
      <c r="AC303" s="206"/>
      <c r="AD303" s="206"/>
      <c r="AE303" s="206"/>
      <c r="AF303" s="206"/>
      <c r="AG303" s="205"/>
      <c r="AH303" s="205"/>
      <c r="AI303" s="205"/>
      <c r="AJ303" s="205"/>
      <c r="AK303" s="205"/>
      <c r="AL303" s="205"/>
      <c r="AM303" s="1"/>
      <c r="AN303" s="1"/>
    </row>
    <row r="304" spans="1:40" ht="15.6" hidden="1" x14ac:dyDescent="0.25">
      <c r="A304" s="204"/>
      <c r="B304" s="204"/>
      <c r="C304" s="205"/>
      <c r="D304" s="205"/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6"/>
      <c r="AB304" s="206"/>
      <c r="AC304" s="206"/>
      <c r="AD304" s="206"/>
      <c r="AE304" s="206"/>
      <c r="AF304" s="206"/>
      <c r="AG304" s="205"/>
      <c r="AH304" s="205"/>
      <c r="AI304" s="205"/>
      <c r="AJ304" s="205"/>
      <c r="AK304" s="205"/>
      <c r="AL304" s="205"/>
      <c r="AM304" s="1"/>
      <c r="AN304" s="1"/>
    </row>
    <row r="305" spans="1:40" ht="15.6" hidden="1" x14ac:dyDescent="0.25">
      <c r="A305" s="204"/>
      <c r="B305" s="204"/>
      <c r="C305" s="20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6"/>
      <c r="AB305" s="206"/>
      <c r="AC305" s="206"/>
      <c r="AD305" s="206"/>
      <c r="AE305" s="206"/>
      <c r="AF305" s="206"/>
      <c r="AG305" s="205"/>
      <c r="AH305" s="205"/>
      <c r="AI305" s="205"/>
      <c r="AJ305" s="205"/>
      <c r="AK305" s="205"/>
      <c r="AL305" s="205"/>
      <c r="AM305" s="1"/>
      <c r="AN305" s="1"/>
    </row>
    <row r="306" spans="1:40" ht="15.6" hidden="1" x14ac:dyDescent="0.25">
      <c r="A306" s="204"/>
      <c r="B306" s="204"/>
      <c r="C306" s="205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6"/>
      <c r="AB306" s="206"/>
      <c r="AC306" s="206"/>
      <c r="AD306" s="206"/>
      <c r="AE306" s="206"/>
      <c r="AF306" s="206"/>
      <c r="AG306" s="205"/>
      <c r="AH306" s="205"/>
      <c r="AI306" s="205"/>
      <c r="AJ306" s="205"/>
      <c r="AK306" s="205"/>
      <c r="AL306" s="205"/>
      <c r="AM306" s="1"/>
      <c r="AN306" s="1"/>
    </row>
    <row r="307" spans="1:40" ht="15.6" hidden="1" x14ac:dyDescent="0.25">
      <c r="A307" s="204"/>
      <c r="B307" s="204"/>
      <c r="C307" s="205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6"/>
      <c r="AB307" s="206"/>
      <c r="AC307" s="206"/>
      <c r="AD307" s="206"/>
      <c r="AE307" s="206"/>
      <c r="AF307" s="206"/>
      <c r="AG307" s="205"/>
      <c r="AH307" s="205"/>
      <c r="AI307" s="205"/>
      <c r="AJ307" s="205"/>
      <c r="AK307" s="205"/>
      <c r="AL307" s="205"/>
      <c r="AM307" s="1"/>
      <c r="AN307" s="1"/>
    </row>
    <row r="308" spans="1:40" ht="15.6" hidden="1" x14ac:dyDescent="0.25">
      <c r="A308" s="204"/>
      <c r="B308" s="204"/>
      <c r="C308" s="205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6"/>
      <c r="AB308" s="206"/>
      <c r="AC308" s="206"/>
      <c r="AD308" s="206"/>
      <c r="AE308" s="206"/>
      <c r="AF308" s="206"/>
      <c r="AG308" s="205"/>
      <c r="AH308" s="205"/>
      <c r="AI308" s="205"/>
      <c r="AJ308" s="205"/>
      <c r="AK308" s="205"/>
      <c r="AL308" s="205"/>
      <c r="AM308" s="1"/>
      <c r="AN308" s="1"/>
    </row>
    <row r="309" spans="1:40" ht="15.6" hidden="1" x14ac:dyDescent="0.25">
      <c r="A309" s="204"/>
      <c r="B309" s="204"/>
      <c r="C309" s="205"/>
      <c r="D309" s="205"/>
      <c r="E309" s="205"/>
      <c r="F309" s="205"/>
      <c r="G309" s="205"/>
      <c r="H309" s="205"/>
      <c r="I309" s="205"/>
      <c r="J309" s="205"/>
      <c r="K309" s="205"/>
      <c r="L309" s="205"/>
      <c r="M309" s="205"/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6"/>
      <c r="AB309" s="206"/>
      <c r="AC309" s="206"/>
      <c r="AD309" s="206"/>
      <c r="AE309" s="206"/>
      <c r="AF309" s="206"/>
      <c r="AG309" s="205"/>
      <c r="AH309" s="205"/>
      <c r="AI309" s="205"/>
      <c r="AJ309" s="205"/>
      <c r="AK309" s="205"/>
      <c r="AL309" s="205"/>
      <c r="AM309" s="1"/>
      <c r="AN309" s="1"/>
    </row>
    <row r="310" spans="1:40" ht="15.6" hidden="1" x14ac:dyDescent="0.25">
      <c r="A310" s="204"/>
      <c r="B310" s="204"/>
      <c r="C310" s="205"/>
      <c r="D310" s="205"/>
      <c r="E310" s="205"/>
      <c r="F310" s="205"/>
      <c r="G310" s="205"/>
      <c r="H310" s="205"/>
      <c r="I310" s="205"/>
      <c r="J310" s="205"/>
      <c r="K310" s="205"/>
      <c r="L310" s="205"/>
      <c r="M310" s="205"/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6"/>
      <c r="AB310" s="206"/>
      <c r="AC310" s="206"/>
      <c r="AD310" s="206"/>
      <c r="AE310" s="206"/>
      <c r="AF310" s="206"/>
      <c r="AG310" s="205"/>
      <c r="AH310" s="205"/>
      <c r="AI310" s="205"/>
      <c r="AJ310" s="205"/>
      <c r="AK310" s="205"/>
      <c r="AL310" s="205"/>
      <c r="AM310" s="1"/>
      <c r="AN310" s="1"/>
    </row>
    <row r="311" spans="1:40" ht="15.6" hidden="1" x14ac:dyDescent="0.25">
      <c r="A311" s="204"/>
      <c r="B311" s="204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6"/>
      <c r="AB311" s="206"/>
      <c r="AC311" s="206"/>
      <c r="AD311" s="206"/>
      <c r="AE311" s="206"/>
      <c r="AF311" s="206"/>
      <c r="AG311" s="205"/>
      <c r="AH311" s="205"/>
      <c r="AI311" s="205"/>
      <c r="AJ311" s="205"/>
      <c r="AK311" s="205"/>
      <c r="AL311" s="205"/>
      <c r="AM311" s="1"/>
      <c r="AN311" s="1"/>
    </row>
    <row r="312" spans="1:40" ht="15.6" hidden="1" x14ac:dyDescent="0.25">
      <c r="A312" s="204"/>
      <c r="B312" s="204"/>
      <c r="C312" s="205"/>
      <c r="D312" s="205"/>
      <c r="E312" s="205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6"/>
      <c r="AB312" s="206"/>
      <c r="AC312" s="206"/>
      <c r="AD312" s="206"/>
      <c r="AE312" s="206"/>
      <c r="AF312" s="206"/>
      <c r="AG312" s="205"/>
      <c r="AH312" s="205"/>
      <c r="AI312" s="205"/>
      <c r="AJ312" s="205"/>
      <c r="AK312" s="205"/>
      <c r="AL312" s="205"/>
      <c r="AM312" s="1"/>
      <c r="AN312" s="1"/>
    </row>
    <row r="313" spans="1:40" ht="15.6" hidden="1" x14ac:dyDescent="0.25">
      <c r="A313" s="204"/>
      <c r="B313" s="204"/>
      <c r="C313" s="20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6"/>
      <c r="AB313" s="206"/>
      <c r="AC313" s="206"/>
      <c r="AD313" s="206"/>
      <c r="AE313" s="206"/>
      <c r="AF313" s="206"/>
      <c r="AG313" s="205"/>
      <c r="AH313" s="205"/>
      <c r="AI313" s="205"/>
      <c r="AJ313" s="205"/>
      <c r="AK313" s="205"/>
      <c r="AL313" s="205"/>
      <c r="AM313" s="1"/>
      <c r="AN313" s="1"/>
    </row>
    <row r="314" spans="1:40" ht="48.6" hidden="1" x14ac:dyDescent="0.25">
      <c r="A314" s="195" t="s">
        <v>223</v>
      </c>
      <c r="B314" s="195"/>
      <c r="C314" s="196">
        <f>SUM(C316:C330)</f>
        <v>0</v>
      </c>
      <c r="D314" s="196">
        <f t="shared" ref="D314:AL314" si="148">SUM(D316:D330)</f>
        <v>0</v>
      </c>
      <c r="E314" s="196">
        <f t="shared" si="148"/>
        <v>0</v>
      </c>
      <c r="F314" s="196">
        <f t="shared" si="148"/>
        <v>0</v>
      </c>
      <c r="G314" s="196">
        <f t="shared" si="148"/>
        <v>0</v>
      </c>
      <c r="H314" s="196">
        <f t="shared" si="148"/>
        <v>0</v>
      </c>
      <c r="I314" s="196">
        <f t="shared" si="148"/>
        <v>0</v>
      </c>
      <c r="J314" s="196">
        <f t="shared" si="148"/>
        <v>0</v>
      </c>
      <c r="K314" s="196">
        <f t="shared" si="148"/>
        <v>0</v>
      </c>
      <c r="L314" s="196">
        <f t="shared" si="148"/>
        <v>0</v>
      </c>
      <c r="M314" s="196">
        <f t="shared" si="148"/>
        <v>0</v>
      </c>
      <c r="N314" s="196">
        <f t="shared" si="148"/>
        <v>0</v>
      </c>
      <c r="O314" s="196">
        <f t="shared" si="148"/>
        <v>0</v>
      </c>
      <c r="P314" s="196">
        <f t="shared" si="148"/>
        <v>0</v>
      </c>
      <c r="Q314" s="196">
        <f t="shared" si="148"/>
        <v>0</v>
      </c>
      <c r="R314" s="196">
        <f t="shared" si="148"/>
        <v>0</v>
      </c>
      <c r="S314" s="196">
        <f t="shared" si="148"/>
        <v>0</v>
      </c>
      <c r="T314" s="196">
        <f t="shared" si="148"/>
        <v>0</v>
      </c>
      <c r="U314" s="196">
        <f t="shared" si="148"/>
        <v>0</v>
      </c>
      <c r="V314" s="196">
        <f t="shared" si="148"/>
        <v>0</v>
      </c>
      <c r="W314" s="196">
        <f t="shared" si="148"/>
        <v>0</v>
      </c>
      <c r="X314" s="196">
        <f t="shared" si="148"/>
        <v>0</v>
      </c>
      <c r="Y314" s="196">
        <f t="shared" si="148"/>
        <v>0</v>
      </c>
      <c r="Z314" s="196">
        <f t="shared" si="148"/>
        <v>0</v>
      </c>
      <c r="AA314" s="197" t="e">
        <f t="shared" ref="AA314:AF314" si="149">AVERAGE(AA316:AA330)</f>
        <v>#DIV/0!</v>
      </c>
      <c r="AB314" s="197" t="e">
        <f t="shared" si="149"/>
        <v>#DIV/0!</v>
      </c>
      <c r="AC314" s="197" t="e">
        <f t="shared" si="149"/>
        <v>#DIV/0!</v>
      </c>
      <c r="AD314" s="197" t="e">
        <f t="shared" si="149"/>
        <v>#DIV/0!</v>
      </c>
      <c r="AE314" s="197" t="e">
        <f t="shared" si="149"/>
        <v>#DIV/0!</v>
      </c>
      <c r="AF314" s="197" t="e">
        <f t="shared" si="149"/>
        <v>#DIV/0!</v>
      </c>
      <c r="AG314" s="196">
        <f t="shared" si="148"/>
        <v>0</v>
      </c>
      <c r="AH314" s="196">
        <f t="shared" si="148"/>
        <v>0</v>
      </c>
      <c r="AI314" s="196">
        <f t="shared" si="148"/>
        <v>0</v>
      </c>
      <c r="AJ314" s="196">
        <f t="shared" si="148"/>
        <v>0</v>
      </c>
      <c r="AK314" s="196">
        <f t="shared" si="148"/>
        <v>0</v>
      </c>
      <c r="AL314" s="196">
        <f t="shared" si="148"/>
        <v>0</v>
      </c>
      <c r="AM314" s="1"/>
      <c r="AN314" s="1"/>
    </row>
    <row r="315" spans="1:40" ht="15.6" hidden="1" x14ac:dyDescent="0.25">
      <c r="A315" s="198" t="s">
        <v>201</v>
      </c>
      <c r="B315" s="192"/>
      <c r="C315" s="199"/>
      <c r="D315" s="199"/>
      <c r="E315" s="199"/>
      <c r="F315" s="199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  <c r="W315" s="199"/>
      <c r="X315" s="199"/>
      <c r="Y315" s="199"/>
      <c r="Z315" s="199"/>
      <c r="AA315" s="200"/>
      <c r="AB315" s="200"/>
      <c r="AC315" s="200"/>
      <c r="AD315" s="200"/>
      <c r="AE315" s="200"/>
      <c r="AF315" s="200"/>
      <c r="AG315" s="199"/>
      <c r="AH315" s="199"/>
      <c r="AI315" s="199"/>
      <c r="AJ315" s="199"/>
      <c r="AK315" s="199"/>
      <c r="AL315" s="199"/>
      <c r="AM315" s="1"/>
      <c r="AN315" s="1"/>
    </row>
    <row r="316" spans="1:40" ht="15.6" hidden="1" x14ac:dyDescent="0.25">
      <c r="A316" s="204"/>
      <c r="B316" s="204"/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6"/>
      <c r="AB316" s="206"/>
      <c r="AC316" s="206"/>
      <c r="AD316" s="206"/>
      <c r="AE316" s="206"/>
      <c r="AF316" s="206"/>
      <c r="AG316" s="205"/>
      <c r="AH316" s="205"/>
      <c r="AI316" s="205"/>
      <c r="AJ316" s="205"/>
      <c r="AK316" s="205"/>
      <c r="AL316" s="205"/>
      <c r="AM316" s="1"/>
      <c r="AN316" s="1"/>
    </row>
    <row r="317" spans="1:40" ht="15.6" hidden="1" x14ac:dyDescent="0.25">
      <c r="A317" s="204"/>
      <c r="B317" s="204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6"/>
      <c r="AB317" s="206"/>
      <c r="AC317" s="206"/>
      <c r="AD317" s="206"/>
      <c r="AE317" s="206"/>
      <c r="AF317" s="206"/>
      <c r="AG317" s="205"/>
      <c r="AH317" s="205"/>
      <c r="AI317" s="205"/>
      <c r="AJ317" s="205"/>
      <c r="AK317" s="205"/>
      <c r="AL317" s="205"/>
      <c r="AM317" s="1"/>
      <c r="AN317" s="1"/>
    </row>
    <row r="318" spans="1:40" ht="15.6" hidden="1" x14ac:dyDescent="0.25">
      <c r="A318" s="204"/>
      <c r="B318" s="204"/>
      <c r="C318" s="205"/>
      <c r="D318" s="205"/>
      <c r="E318" s="205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6"/>
      <c r="AB318" s="206"/>
      <c r="AC318" s="206"/>
      <c r="AD318" s="206"/>
      <c r="AE318" s="206"/>
      <c r="AF318" s="206"/>
      <c r="AG318" s="205"/>
      <c r="AH318" s="205"/>
      <c r="AI318" s="205"/>
      <c r="AJ318" s="205"/>
      <c r="AK318" s="205"/>
      <c r="AL318" s="205"/>
      <c r="AM318" s="1"/>
      <c r="AN318" s="1"/>
    </row>
    <row r="319" spans="1:40" ht="15.6" hidden="1" x14ac:dyDescent="0.25">
      <c r="A319" s="204"/>
      <c r="B319" s="204"/>
      <c r="C319" s="205"/>
      <c r="D319" s="205"/>
      <c r="E319" s="205"/>
      <c r="F319" s="205"/>
      <c r="G319" s="205"/>
      <c r="H319" s="205"/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6"/>
      <c r="AB319" s="206"/>
      <c r="AC319" s="206"/>
      <c r="AD319" s="206"/>
      <c r="AE319" s="206"/>
      <c r="AF319" s="206"/>
      <c r="AG319" s="205"/>
      <c r="AH319" s="205"/>
      <c r="AI319" s="205"/>
      <c r="AJ319" s="205"/>
      <c r="AK319" s="205"/>
      <c r="AL319" s="205"/>
      <c r="AM319" s="1"/>
      <c r="AN319" s="1"/>
    </row>
    <row r="320" spans="1:40" ht="15.6" hidden="1" x14ac:dyDescent="0.25">
      <c r="A320" s="204"/>
      <c r="B320" s="204"/>
      <c r="C320" s="205"/>
      <c r="D320" s="205"/>
      <c r="E320" s="205"/>
      <c r="F320" s="205"/>
      <c r="G320" s="205"/>
      <c r="H320" s="205"/>
      <c r="I320" s="205"/>
      <c r="J320" s="205"/>
      <c r="K320" s="205"/>
      <c r="L320" s="205"/>
      <c r="M320" s="205"/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6"/>
      <c r="AB320" s="206"/>
      <c r="AC320" s="206"/>
      <c r="AD320" s="206"/>
      <c r="AE320" s="206"/>
      <c r="AF320" s="206"/>
      <c r="AG320" s="205"/>
      <c r="AH320" s="205"/>
      <c r="AI320" s="205"/>
      <c r="AJ320" s="205"/>
      <c r="AK320" s="205"/>
      <c r="AL320" s="205"/>
      <c r="AM320" s="1"/>
      <c r="AN320" s="1"/>
    </row>
    <row r="321" spans="1:40" ht="15.6" hidden="1" x14ac:dyDescent="0.25">
      <c r="A321" s="204"/>
      <c r="B321" s="204"/>
      <c r="C321" s="205"/>
      <c r="D321" s="205"/>
      <c r="E321" s="205"/>
      <c r="F321" s="205"/>
      <c r="G321" s="205"/>
      <c r="H321" s="205"/>
      <c r="I321" s="205"/>
      <c r="J321" s="205"/>
      <c r="K321" s="205"/>
      <c r="L321" s="205"/>
      <c r="M321" s="205"/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6"/>
      <c r="AB321" s="206"/>
      <c r="AC321" s="206"/>
      <c r="AD321" s="206"/>
      <c r="AE321" s="206"/>
      <c r="AF321" s="206"/>
      <c r="AG321" s="205"/>
      <c r="AH321" s="205"/>
      <c r="AI321" s="205"/>
      <c r="AJ321" s="205"/>
      <c r="AK321" s="205"/>
      <c r="AL321" s="205"/>
      <c r="AM321" s="1"/>
      <c r="AN321" s="1"/>
    </row>
    <row r="322" spans="1:40" ht="15.6" hidden="1" x14ac:dyDescent="0.25">
      <c r="A322" s="204"/>
      <c r="B322" s="204"/>
      <c r="C322" s="20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6"/>
      <c r="AB322" s="206"/>
      <c r="AC322" s="206"/>
      <c r="AD322" s="206"/>
      <c r="AE322" s="206"/>
      <c r="AF322" s="206"/>
      <c r="AG322" s="205"/>
      <c r="AH322" s="205"/>
      <c r="AI322" s="205"/>
      <c r="AJ322" s="205"/>
      <c r="AK322" s="205"/>
      <c r="AL322" s="205"/>
      <c r="AM322" s="1"/>
      <c r="AN322" s="1"/>
    </row>
    <row r="323" spans="1:40" ht="15.6" hidden="1" x14ac:dyDescent="0.25">
      <c r="A323" s="204"/>
      <c r="B323" s="204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6"/>
      <c r="AB323" s="206"/>
      <c r="AC323" s="206"/>
      <c r="AD323" s="206"/>
      <c r="AE323" s="206"/>
      <c r="AF323" s="206"/>
      <c r="AG323" s="205"/>
      <c r="AH323" s="205"/>
      <c r="AI323" s="205"/>
      <c r="AJ323" s="205"/>
      <c r="AK323" s="205"/>
      <c r="AL323" s="205"/>
      <c r="AM323" s="1"/>
      <c r="AN323" s="1"/>
    </row>
    <row r="324" spans="1:40" ht="15.6" hidden="1" x14ac:dyDescent="0.25">
      <c r="A324" s="204"/>
      <c r="B324" s="204"/>
      <c r="C324" s="205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6"/>
      <c r="AB324" s="206"/>
      <c r="AC324" s="206"/>
      <c r="AD324" s="206"/>
      <c r="AE324" s="206"/>
      <c r="AF324" s="206"/>
      <c r="AG324" s="205"/>
      <c r="AH324" s="205"/>
      <c r="AI324" s="205"/>
      <c r="AJ324" s="205"/>
      <c r="AK324" s="205"/>
      <c r="AL324" s="205"/>
      <c r="AM324" s="1"/>
      <c r="AN324" s="1"/>
    </row>
    <row r="325" spans="1:40" ht="15.6" hidden="1" x14ac:dyDescent="0.25">
      <c r="A325" s="204"/>
      <c r="B325" s="204"/>
      <c r="C325" s="205"/>
      <c r="D325" s="205"/>
      <c r="E325" s="205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6"/>
      <c r="AB325" s="206"/>
      <c r="AC325" s="206"/>
      <c r="AD325" s="206"/>
      <c r="AE325" s="206"/>
      <c r="AF325" s="206"/>
      <c r="AG325" s="205"/>
      <c r="AH325" s="205"/>
      <c r="AI325" s="205"/>
      <c r="AJ325" s="205"/>
      <c r="AK325" s="205"/>
      <c r="AL325" s="205"/>
      <c r="AM325" s="1"/>
      <c r="AN325" s="1"/>
    </row>
    <row r="326" spans="1:40" ht="15.6" hidden="1" x14ac:dyDescent="0.25">
      <c r="A326" s="204"/>
      <c r="B326" s="204"/>
      <c r="C326" s="205"/>
      <c r="D326" s="205"/>
      <c r="E326" s="205"/>
      <c r="F326" s="205"/>
      <c r="G326" s="205"/>
      <c r="H326" s="205"/>
      <c r="I326" s="205"/>
      <c r="J326" s="205"/>
      <c r="K326" s="205"/>
      <c r="L326" s="205"/>
      <c r="M326" s="205"/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6"/>
      <c r="AB326" s="206"/>
      <c r="AC326" s="206"/>
      <c r="AD326" s="206"/>
      <c r="AE326" s="206"/>
      <c r="AF326" s="206"/>
      <c r="AG326" s="205"/>
      <c r="AH326" s="205"/>
      <c r="AI326" s="205"/>
      <c r="AJ326" s="205"/>
      <c r="AK326" s="205"/>
      <c r="AL326" s="205"/>
      <c r="AM326" s="1"/>
      <c r="AN326" s="1"/>
    </row>
    <row r="327" spans="1:40" ht="15.6" hidden="1" x14ac:dyDescent="0.25">
      <c r="A327" s="204"/>
      <c r="B327" s="204"/>
      <c r="C327" s="205"/>
      <c r="D327" s="205"/>
      <c r="E327" s="205"/>
      <c r="F327" s="205"/>
      <c r="G327" s="205"/>
      <c r="H327" s="205"/>
      <c r="I327" s="205"/>
      <c r="J327" s="205"/>
      <c r="K327" s="205"/>
      <c r="L327" s="205"/>
      <c r="M327" s="205"/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6"/>
      <c r="AB327" s="206"/>
      <c r="AC327" s="206"/>
      <c r="AD327" s="206"/>
      <c r="AE327" s="206"/>
      <c r="AF327" s="206"/>
      <c r="AG327" s="205"/>
      <c r="AH327" s="205"/>
      <c r="AI327" s="205"/>
      <c r="AJ327" s="205"/>
      <c r="AK327" s="205"/>
      <c r="AL327" s="205"/>
      <c r="AM327" s="1"/>
      <c r="AN327" s="1"/>
    </row>
    <row r="328" spans="1:40" ht="15.6" hidden="1" x14ac:dyDescent="0.25">
      <c r="A328" s="204"/>
      <c r="B328" s="204"/>
      <c r="C328" s="205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6"/>
      <c r="AB328" s="206"/>
      <c r="AC328" s="206"/>
      <c r="AD328" s="206"/>
      <c r="AE328" s="206"/>
      <c r="AF328" s="206"/>
      <c r="AG328" s="205"/>
      <c r="AH328" s="205"/>
      <c r="AI328" s="205"/>
      <c r="AJ328" s="205"/>
      <c r="AK328" s="205"/>
      <c r="AL328" s="205"/>
      <c r="AM328" s="1"/>
      <c r="AN328" s="1"/>
    </row>
    <row r="329" spans="1:40" ht="15.6" hidden="1" x14ac:dyDescent="0.25">
      <c r="A329" s="204"/>
      <c r="B329" s="204"/>
      <c r="C329" s="205"/>
      <c r="D329" s="205"/>
      <c r="E329" s="205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6"/>
      <c r="AB329" s="206"/>
      <c r="AC329" s="206"/>
      <c r="AD329" s="206"/>
      <c r="AE329" s="206"/>
      <c r="AF329" s="206"/>
      <c r="AG329" s="205"/>
      <c r="AH329" s="205"/>
      <c r="AI329" s="205"/>
      <c r="AJ329" s="205"/>
      <c r="AK329" s="205"/>
      <c r="AL329" s="205"/>
      <c r="AM329" s="1"/>
      <c r="AN329" s="1"/>
    </row>
    <row r="330" spans="1:40" ht="15.6" hidden="1" x14ac:dyDescent="0.25">
      <c r="A330" s="209"/>
      <c r="B330" s="209"/>
      <c r="C330" s="205"/>
      <c r="D330" s="205"/>
      <c r="E330" s="205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6"/>
      <c r="AB330" s="206"/>
      <c r="AC330" s="206"/>
      <c r="AD330" s="206"/>
      <c r="AE330" s="206"/>
      <c r="AF330" s="206"/>
      <c r="AG330" s="205"/>
      <c r="AH330" s="205"/>
      <c r="AI330" s="205"/>
      <c r="AJ330" s="205"/>
      <c r="AK330" s="205"/>
      <c r="AL330" s="205"/>
      <c r="AM330" s="1"/>
      <c r="AN330" s="1"/>
    </row>
    <row r="331" spans="1:40" ht="32.4" hidden="1" x14ac:dyDescent="0.25">
      <c r="A331" s="195" t="s">
        <v>224</v>
      </c>
      <c r="B331" s="195"/>
      <c r="C331" s="196">
        <f>SUM(C333:C347)</f>
        <v>0</v>
      </c>
      <c r="D331" s="196">
        <f t="shared" ref="D331:AL331" si="150">SUM(D333:D347)</f>
        <v>0</v>
      </c>
      <c r="E331" s="196">
        <f t="shared" si="150"/>
        <v>0</v>
      </c>
      <c r="F331" s="196">
        <f t="shared" si="150"/>
        <v>0</v>
      </c>
      <c r="G331" s="196">
        <f t="shared" si="150"/>
        <v>0</v>
      </c>
      <c r="H331" s="196">
        <f t="shared" si="150"/>
        <v>0</v>
      </c>
      <c r="I331" s="196">
        <f t="shared" si="150"/>
        <v>0</v>
      </c>
      <c r="J331" s="196">
        <f t="shared" si="150"/>
        <v>0</v>
      </c>
      <c r="K331" s="196">
        <f t="shared" si="150"/>
        <v>0</v>
      </c>
      <c r="L331" s="196">
        <f t="shared" si="150"/>
        <v>0</v>
      </c>
      <c r="M331" s="196">
        <f t="shared" si="150"/>
        <v>0</v>
      </c>
      <c r="N331" s="196">
        <f t="shared" si="150"/>
        <v>0</v>
      </c>
      <c r="O331" s="196">
        <f t="shared" si="150"/>
        <v>0</v>
      </c>
      <c r="P331" s="196">
        <f t="shared" si="150"/>
        <v>0</v>
      </c>
      <c r="Q331" s="196">
        <f t="shared" si="150"/>
        <v>0</v>
      </c>
      <c r="R331" s="196">
        <f t="shared" si="150"/>
        <v>0</v>
      </c>
      <c r="S331" s="196">
        <f t="shared" si="150"/>
        <v>0</v>
      </c>
      <c r="T331" s="196">
        <f t="shared" si="150"/>
        <v>0</v>
      </c>
      <c r="U331" s="196">
        <f t="shared" si="150"/>
        <v>0</v>
      </c>
      <c r="V331" s="196">
        <f t="shared" si="150"/>
        <v>0</v>
      </c>
      <c r="W331" s="196">
        <f t="shared" si="150"/>
        <v>0</v>
      </c>
      <c r="X331" s="196">
        <f t="shared" si="150"/>
        <v>0</v>
      </c>
      <c r="Y331" s="196">
        <f t="shared" si="150"/>
        <v>0</v>
      </c>
      <c r="Z331" s="196">
        <f t="shared" si="150"/>
        <v>0</v>
      </c>
      <c r="AA331" s="197" t="e">
        <f t="shared" ref="AA331:AF331" si="151">AVERAGE(AA333:AA347)</f>
        <v>#DIV/0!</v>
      </c>
      <c r="AB331" s="197" t="e">
        <f t="shared" si="151"/>
        <v>#DIV/0!</v>
      </c>
      <c r="AC331" s="197" t="e">
        <f t="shared" si="151"/>
        <v>#DIV/0!</v>
      </c>
      <c r="AD331" s="197" t="e">
        <f t="shared" si="151"/>
        <v>#DIV/0!</v>
      </c>
      <c r="AE331" s="197" t="e">
        <f t="shared" si="151"/>
        <v>#DIV/0!</v>
      </c>
      <c r="AF331" s="197" t="e">
        <f t="shared" si="151"/>
        <v>#DIV/0!</v>
      </c>
      <c r="AG331" s="196">
        <f t="shared" si="150"/>
        <v>0</v>
      </c>
      <c r="AH331" s="196">
        <f t="shared" si="150"/>
        <v>0</v>
      </c>
      <c r="AI331" s="196">
        <f t="shared" si="150"/>
        <v>0</v>
      </c>
      <c r="AJ331" s="196">
        <f t="shared" si="150"/>
        <v>0</v>
      </c>
      <c r="AK331" s="196">
        <f t="shared" si="150"/>
        <v>0</v>
      </c>
      <c r="AL331" s="196">
        <f t="shared" si="150"/>
        <v>0</v>
      </c>
      <c r="AM331" s="7"/>
      <c r="AN331" s="7"/>
    </row>
    <row r="332" spans="1:40" s="22" customFormat="1" ht="15.6" hidden="1" x14ac:dyDescent="0.25">
      <c r="A332" s="198" t="s">
        <v>201</v>
      </c>
      <c r="B332" s="192"/>
      <c r="C332" s="199"/>
      <c r="D332" s="199"/>
      <c r="E332" s="199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  <c r="AA332" s="200"/>
      <c r="AB332" s="200"/>
      <c r="AC332" s="200"/>
      <c r="AD332" s="200"/>
      <c r="AE332" s="200"/>
      <c r="AF332" s="200"/>
      <c r="AG332" s="199"/>
      <c r="AH332" s="199"/>
      <c r="AI332" s="199"/>
      <c r="AJ332" s="199"/>
      <c r="AK332" s="199"/>
      <c r="AL332" s="199"/>
      <c r="AM332" s="7"/>
      <c r="AN332" s="7"/>
    </row>
    <row r="333" spans="1:40" s="22" customFormat="1" ht="15.6" hidden="1" x14ac:dyDescent="0.25">
      <c r="A333" s="204"/>
      <c r="B333" s="209"/>
      <c r="C333" s="205"/>
      <c r="D333" s="205"/>
      <c r="E333" s="205"/>
      <c r="F333" s="205"/>
      <c r="G333" s="205"/>
      <c r="H333" s="205"/>
      <c r="I333" s="205"/>
      <c r="J333" s="205"/>
      <c r="K333" s="205"/>
      <c r="L333" s="205"/>
      <c r="M333" s="205"/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6"/>
      <c r="AB333" s="206"/>
      <c r="AC333" s="206"/>
      <c r="AD333" s="206"/>
      <c r="AE333" s="206"/>
      <c r="AF333" s="206"/>
      <c r="AG333" s="205"/>
      <c r="AH333" s="205"/>
      <c r="AI333" s="205"/>
      <c r="AJ333" s="205"/>
      <c r="AK333" s="205"/>
      <c r="AL333" s="205"/>
      <c r="AM333" s="7"/>
      <c r="AN333" s="7"/>
    </row>
    <row r="334" spans="1:40" s="22" customFormat="1" ht="15.6" hidden="1" x14ac:dyDescent="0.25">
      <c r="A334" s="204"/>
      <c r="B334" s="209"/>
      <c r="C334" s="205"/>
      <c r="D334" s="205"/>
      <c r="E334" s="205"/>
      <c r="F334" s="205"/>
      <c r="G334" s="205"/>
      <c r="H334" s="205"/>
      <c r="I334" s="205"/>
      <c r="J334" s="205"/>
      <c r="K334" s="205"/>
      <c r="L334" s="205"/>
      <c r="M334" s="205"/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6"/>
      <c r="AB334" s="206"/>
      <c r="AC334" s="206"/>
      <c r="AD334" s="206"/>
      <c r="AE334" s="206"/>
      <c r="AF334" s="206"/>
      <c r="AG334" s="205"/>
      <c r="AH334" s="205"/>
      <c r="AI334" s="205"/>
      <c r="AJ334" s="205"/>
      <c r="AK334" s="205"/>
      <c r="AL334" s="205"/>
      <c r="AM334" s="7"/>
      <c r="AN334" s="7"/>
    </row>
    <row r="335" spans="1:40" s="22" customFormat="1" ht="15.6" hidden="1" x14ac:dyDescent="0.25">
      <c r="A335" s="204"/>
      <c r="B335" s="209"/>
      <c r="C335" s="205"/>
      <c r="D335" s="205"/>
      <c r="E335" s="205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6"/>
      <c r="AB335" s="206"/>
      <c r="AC335" s="206"/>
      <c r="AD335" s="206"/>
      <c r="AE335" s="206"/>
      <c r="AF335" s="206"/>
      <c r="AG335" s="205"/>
      <c r="AH335" s="205"/>
      <c r="AI335" s="205"/>
      <c r="AJ335" s="205"/>
      <c r="AK335" s="205"/>
      <c r="AL335" s="205"/>
      <c r="AM335" s="7"/>
      <c r="AN335" s="7"/>
    </row>
    <row r="336" spans="1:40" s="22" customFormat="1" ht="15.6" hidden="1" x14ac:dyDescent="0.25">
      <c r="A336" s="204"/>
      <c r="B336" s="209"/>
      <c r="C336" s="205"/>
      <c r="D336" s="205"/>
      <c r="E336" s="205"/>
      <c r="F336" s="205"/>
      <c r="G336" s="205"/>
      <c r="H336" s="205"/>
      <c r="I336" s="205"/>
      <c r="J336" s="205"/>
      <c r="K336" s="205"/>
      <c r="L336" s="205"/>
      <c r="M336" s="205"/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6"/>
      <c r="AB336" s="206"/>
      <c r="AC336" s="206"/>
      <c r="AD336" s="206"/>
      <c r="AE336" s="206"/>
      <c r="AF336" s="206"/>
      <c r="AG336" s="205"/>
      <c r="AH336" s="205"/>
      <c r="AI336" s="205"/>
      <c r="AJ336" s="205"/>
      <c r="AK336" s="205"/>
      <c r="AL336" s="205"/>
      <c r="AM336" s="7"/>
      <c r="AN336" s="7"/>
    </row>
    <row r="337" spans="1:40" s="22" customFormat="1" ht="15.6" hidden="1" x14ac:dyDescent="0.25">
      <c r="A337" s="204"/>
      <c r="B337" s="209"/>
      <c r="C337" s="205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6"/>
      <c r="AB337" s="206"/>
      <c r="AC337" s="206"/>
      <c r="AD337" s="206"/>
      <c r="AE337" s="206"/>
      <c r="AF337" s="206"/>
      <c r="AG337" s="205"/>
      <c r="AH337" s="205"/>
      <c r="AI337" s="205"/>
      <c r="AJ337" s="205"/>
      <c r="AK337" s="205"/>
      <c r="AL337" s="205"/>
      <c r="AM337" s="7"/>
      <c r="AN337" s="7"/>
    </row>
    <row r="338" spans="1:40" s="22" customFormat="1" ht="15.6" hidden="1" x14ac:dyDescent="0.25">
      <c r="A338" s="204"/>
      <c r="B338" s="209"/>
      <c r="C338" s="205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6"/>
      <c r="AB338" s="206"/>
      <c r="AC338" s="206"/>
      <c r="AD338" s="206"/>
      <c r="AE338" s="206"/>
      <c r="AF338" s="206"/>
      <c r="AG338" s="205"/>
      <c r="AH338" s="205"/>
      <c r="AI338" s="205"/>
      <c r="AJ338" s="205"/>
      <c r="AK338" s="205"/>
      <c r="AL338" s="205"/>
      <c r="AM338" s="7"/>
      <c r="AN338" s="7"/>
    </row>
    <row r="339" spans="1:40" s="22" customFormat="1" ht="15.6" hidden="1" x14ac:dyDescent="0.25">
      <c r="A339" s="204"/>
      <c r="B339" s="209"/>
      <c r="C339" s="205"/>
      <c r="D339" s="205"/>
      <c r="E339" s="205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6"/>
      <c r="AB339" s="206"/>
      <c r="AC339" s="206"/>
      <c r="AD339" s="206"/>
      <c r="AE339" s="206"/>
      <c r="AF339" s="206"/>
      <c r="AG339" s="205"/>
      <c r="AH339" s="205"/>
      <c r="AI339" s="205"/>
      <c r="AJ339" s="205"/>
      <c r="AK339" s="205"/>
      <c r="AL339" s="205"/>
      <c r="AM339" s="7"/>
      <c r="AN339" s="7"/>
    </row>
    <row r="340" spans="1:40" s="22" customFormat="1" ht="15.6" hidden="1" x14ac:dyDescent="0.25">
      <c r="A340" s="204"/>
      <c r="B340" s="209"/>
      <c r="C340" s="205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6"/>
      <c r="AB340" s="206"/>
      <c r="AC340" s="206"/>
      <c r="AD340" s="206"/>
      <c r="AE340" s="206"/>
      <c r="AF340" s="206"/>
      <c r="AG340" s="205"/>
      <c r="AH340" s="205"/>
      <c r="AI340" s="205"/>
      <c r="AJ340" s="205"/>
      <c r="AK340" s="205"/>
      <c r="AL340" s="205"/>
      <c r="AM340" s="7"/>
      <c r="AN340" s="7"/>
    </row>
    <row r="341" spans="1:40" s="22" customFormat="1" ht="15.6" hidden="1" x14ac:dyDescent="0.25">
      <c r="A341" s="204"/>
      <c r="B341" s="209"/>
      <c r="C341" s="20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6"/>
      <c r="AB341" s="206"/>
      <c r="AC341" s="206"/>
      <c r="AD341" s="206"/>
      <c r="AE341" s="206"/>
      <c r="AF341" s="206"/>
      <c r="AG341" s="205"/>
      <c r="AH341" s="205"/>
      <c r="AI341" s="205"/>
      <c r="AJ341" s="205"/>
      <c r="AK341" s="205"/>
      <c r="AL341" s="205"/>
      <c r="AM341" s="7"/>
      <c r="AN341" s="7"/>
    </row>
    <row r="342" spans="1:40" s="22" customFormat="1" ht="15.6" hidden="1" x14ac:dyDescent="0.25">
      <c r="A342" s="204"/>
      <c r="B342" s="209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6"/>
      <c r="AB342" s="206"/>
      <c r="AC342" s="206"/>
      <c r="AD342" s="206"/>
      <c r="AE342" s="206"/>
      <c r="AF342" s="206"/>
      <c r="AG342" s="205"/>
      <c r="AH342" s="205"/>
      <c r="AI342" s="205"/>
      <c r="AJ342" s="205"/>
      <c r="AK342" s="205"/>
      <c r="AL342" s="205"/>
      <c r="AM342" s="7"/>
      <c r="AN342" s="7"/>
    </row>
    <row r="343" spans="1:40" s="22" customFormat="1" ht="15.6" hidden="1" x14ac:dyDescent="0.25">
      <c r="A343" s="204"/>
      <c r="B343" s="209"/>
      <c r="C343" s="205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6"/>
      <c r="AB343" s="206"/>
      <c r="AC343" s="206"/>
      <c r="AD343" s="206"/>
      <c r="AE343" s="206"/>
      <c r="AF343" s="206"/>
      <c r="AG343" s="205"/>
      <c r="AH343" s="205"/>
      <c r="AI343" s="205"/>
      <c r="AJ343" s="205"/>
      <c r="AK343" s="205"/>
      <c r="AL343" s="205"/>
      <c r="AM343" s="7"/>
      <c r="AN343" s="7"/>
    </row>
    <row r="344" spans="1:40" s="22" customFormat="1" ht="15.6" hidden="1" x14ac:dyDescent="0.25">
      <c r="A344" s="204"/>
      <c r="B344" s="209"/>
      <c r="C344" s="20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6"/>
      <c r="AB344" s="206"/>
      <c r="AC344" s="206"/>
      <c r="AD344" s="206"/>
      <c r="AE344" s="206"/>
      <c r="AF344" s="206"/>
      <c r="AG344" s="205"/>
      <c r="AH344" s="205"/>
      <c r="AI344" s="205"/>
      <c r="AJ344" s="205"/>
      <c r="AK344" s="205"/>
      <c r="AL344" s="205"/>
      <c r="AM344" s="7"/>
      <c r="AN344" s="7"/>
    </row>
    <row r="345" spans="1:40" s="22" customFormat="1" ht="15.6" hidden="1" x14ac:dyDescent="0.25">
      <c r="A345" s="204"/>
      <c r="B345" s="209"/>
      <c r="C345" s="20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6"/>
      <c r="AB345" s="206"/>
      <c r="AC345" s="206"/>
      <c r="AD345" s="206"/>
      <c r="AE345" s="206"/>
      <c r="AF345" s="206"/>
      <c r="AG345" s="205"/>
      <c r="AH345" s="205"/>
      <c r="AI345" s="205"/>
      <c r="AJ345" s="205"/>
      <c r="AK345" s="205"/>
      <c r="AL345" s="205"/>
      <c r="AM345" s="7"/>
      <c r="AN345" s="7"/>
    </row>
    <row r="346" spans="1:40" ht="15.6" hidden="1" x14ac:dyDescent="0.25">
      <c r="A346" s="204"/>
      <c r="B346" s="204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6"/>
      <c r="AB346" s="206"/>
      <c r="AC346" s="206"/>
      <c r="AD346" s="206"/>
      <c r="AE346" s="206"/>
      <c r="AF346" s="206"/>
      <c r="AG346" s="205"/>
      <c r="AH346" s="205"/>
      <c r="AI346" s="205"/>
      <c r="AJ346" s="205"/>
      <c r="AK346" s="205"/>
      <c r="AL346" s="205"/>
      <c r="AM346" s="1"/>
      <c r="AN346" s="1"/>
    </row>
    <row r="347" spans="1:40" ht="15.6" hidden="1" x14ac:dyDescent="0.25">
      <c r="A347" s="209"/>
      <c r="B347" s="209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6"/>
      <c r="AB347" s="206"/>
      <c r="AC347" s="206"/>
      <c r="AD347" s="206"/>
      <c r="AE347" s="206"/>
      <c r="AF347" s="206"/>
      <c r="AG347" s="205"/>
      <c r="AH347" s="205"/>
      <c r="AI347" s="205"/>
      <c r="AJ347" s="205"/>
      <c r="AK347" s="205"/>
      <c r="AL347" s="205"/>
      <c r="AM347" s="1"/>
      <c r="AN347" s="1"/>
    </row>
    <row r="348" spans="1:40" ht="48.6" hidden="1" x14ac:dyDescent="0.25">
      <c r="A348" s="195" t="s">
        <v>225</v>
      </c>
      <c r="B348" s="195"/>
      <c r="C348" s="196">
        <f>SUM(C350:C364)</f>
        <v>0</v>
      </c>
      <c r="D348" s="196">
        <f t="shared" ref="D348:AL348" si="152">SUM(D350:D364)</f>
        <v>0</v>
      </c>
      <c r="E348" s="196">
        <f t="shared" si="152"/>
        <v>0</v>
      </c>
      <c r="F348" s="196">
        <f t="shared" si="152"/>
        <v>0</v>
      </c>
      <c r="G348" s="196">
        <f t="shared" si="152"/>
        <v>0</v>
      </c>
      <c r="H348" s="196">
        <f t="shared" si="152"/>
        <v>0</v>
      </c>
      <c r="I348" s="196">
        <f t="shared" si="152"/>
        <v>0</v>
      </c>
      <c r="J348" s="196">
        <f t="shared" si="152"/>
        <v>0</v>
      </c>
      <c r="K348" s="196">
        <f t="shared" si="152"/>
        <v>0</v>
      </c>
      <c r="L348" s="196">
        <f t="shared" si="152"/>
        <v>0</v>
      </c>
      <c r="M348" s="196">
        <f t="shared" si="152"/>
        <v>0</v>
      </c>
      <c r="N348" s="196">
        <f t="shared" si="152"/>
        <v>0</v>
      </c>
      <c r="O348" s="196">
        <f t="shared" si="152"/>
        <v>0</v>
      </c>
      <c r="P348" s="196">
        <f t="shared" si="152"/>
        <v>0</v>
      </c>
      <c r="Q348" s="196">
        <f t="shared" si="152"/>
        <v>0</v>
      </c>
      <c r="R348" s="196">
        <f t="shared" si="152"/>
        <v>0</v>
      </c>
      <c r="S348" s="196">
        <f t="shared" si="152"/>
        <v>0</v>
      </c>
      <c r="T348" s="196">
        <f t="shared" si="152"/>
        <v>0</v>
      </c>
      <c r="U348" s="196">
        <f t="shared" si="152"/>
        <v>0</v>
      </c>
      <c r="V348" s="196">
        <f t="shared" si="152"/>
        <v>0</v>
      </c>
      <c r="W348" s="196">
        <f t="shared" si="152"/>
        <v>0</v>
      </c>
      <c r="X348" s="196">
        <f t="shared" si="152"/>
        <v>0</v>
      </c>
      <c r="Y348" s="196">
        <f t="shared" si="152"/>
        <v>0</v>
      </c>
      <c r="Z348" s="196">
        <f t="shared" si="152"/>
        <v>0</v>
      </c>
      <c r="AA348" s="197" t="e">
        <f t="shared" ref="AA348:AF348" si="153">AVERAGE(AA350:AA364)</f>
        <v>#DIV/0!</v>
      </c>
      <c r="AB348" s="197" t="e">
        <f t="shared" si="153"/>
        <v>#DIV/0!</v>
      </c>
      <c r="AC348" s="197" t="e">
        <f t="shared" si="153"/>
        <v>#DIV/0!</v>
      </c>
      <c r="AD348" s="197" t="e">
        <f t="shared" si="153"/>
        <v>#DIV/0!</v>
      </c>
      <c r="AE348" s="197" t="e">
        <f t="shared" si="153"/>
        <v>#DIV/0!</v>
      </c>
      <c r="AF348" s="197" t="e">
        <f t="shared" si="153"/>
        <v>#DIV/0!</v>
      </c>
      <c r="AG348" s="196">
        <f t="shared" si="152"/>
        <v>0</v>
      </c>
      <c r="AH348" s="196">
        <f t="shared" si="152"/>
        <v>0</v>
      </c>
      <c r="AI348" s="196">
        <f t="shared" si="152"/>
        <v>0</v>
      </c>
      <c r="AJ348" s="196">
        <f t="shared" si="152"/>
        <v>0</v>
      </c>
      <c r="AK348" s="196">
        <f t="shared" si="152"/>
        <v>0</v>
      </c>
      <c r="AL348" s="196">
        <f t="shared" si="152"/>
        <v>0</v>
      </c>
      <c r="AM348" s="1"/>
      <c r="AN348" s="1"/>
    </row>
    <row r="349" spans="1:40" ht="15.6" hidden="1" x14ac:dyDescent="0.25">
      <c r="A349" s="198" t="s">
        <v>201</v>
      </c>
      <c r="B349" s="198"/>
      <c r="C349" s="199"/>
      <c r="D349" s="199"/>
      <c r="E349" s="199"/>
      <c r="F349" s="199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  <c r="W349" s="199"/>
      <c r="X349" s="199"/>
      <c r="Y349" s="199"/>
      <c r="Z349" s="199"/>
      <c r="AA349" s="200"/>
      <c r="AB349" s="200"/>
      <c r="AC349" s="200"/>
      <c r="AD349" s="200"/>
      <c r="AE349" s="200"/>
      <c r="AF349" s="200"/>
      <c r="AG349" s="199"/>
      <c r="AH349" s="199"/>
      <c r="AI349" s="199"/>
      <c r="AJ349" s="199"/>
      <c r="AK349" s="199"/>
      <c r="AL349" s="199"/>
      <c r="AM349" s="1"/>
      <c r="AN349" s="1"/>
    </row>
    <row r="350" spans="1:40" ht="15.6" hidden="1" x14ac:dyDescent="0.25">
      <c r="A350" s="204"/>
      <c r="B350" s="204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6"/>
      <c r="AB350" s="206"/>
      <c r="AC350" s="206"/>
      <c r="AD350" s="206"/>
      <c r="AE350" s="206"/>
      <c r="AF350" s="206"/>
      <c r="AG350" s="205"/>
      <c r="AH350" s="205"/>
      <c r="AI350" s="205"/>
      <c r="AJ350" s="205"/>
      <c r="AK350" s="205"/>
      <c r="AL350" s="205"/>
      <c r="AM350" s="1"/>
      <c r="AN350" s="1"/>
    </row>
    <row r="351" spans="1:40" ht="15.6" hidden="1" x14ac:dyDescent="0.25">
      <c r="A351" s="204"/>
      <c r="B351" s="204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6"/>
      <c r="AB351" s="206"/>
      <c r="AC351" s="206"/>
      <c r="AD351" s="206"/>
      <c r="AE351" s="206"/>
      <c r="AF351" s="206"/>
      <c r="AG351" s="205"/>
      <c r="AH351" s="205"/>
      <c r="AI351" s="205"/>
      <c r="AJ351" s="205"/>
      <c r="AK351" s="205"/>
      <c r="AL351" s="205"/>
      <c r="AM351" s="1"/>
      <c r="AN351" s="1"/>
    </row>
    <row r="352" spans="1:40" ht="15.6" hidden="1" x14ac:dyDescent="0.25">
      <c r="A352" s="204"/>
      <c r="B352" s="204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6"/>
      <c r="AB352" s="206"/>
      <c r="AC352" s="206"/>
      <c r="AD352" s="206"/>
      <c r="AE352" s="206"/>
      <c r="AF352" s="206"/>
      <c r="AG352" s="205"/>
      <c r="AH352" s="205"/>
      <c r="AI352" s="205"/>
      <c r="AJ352" s="205"/>
      <c r="AK352" s="205"/>
      <c r="AL352" s="205"/>
      <c r="AM352" s="1"/>
      <c r="AN352" s="1"/>
    </row>
    <row r="353" spans="1:40" ht="15.6" hidden="1" x14ac:dyDescent="0.25">
      <c r="A353" s="204"/>
      <c r="B353" s="204"/>
      <c r="C353" s="20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6"/>
      <c r="AB353" s="206"/>
      <c r="AC353" s="206"/>
      <c r="AD353" s="206"/>
      <c r="AE353" s="206"/>
      <c r="AF353" s="206"/>
      <c r="AG353" s="205"/>
      <c r="AH353" s="205"/>
      <c r="AI353" s="205"/>
      <c r="AJ353" s="205"/>
      <c r="AK353" s="205"/>
      <c r="AL353" s="205"/>
      <c r="AM353" s="1"/>
      <c r="AN353" s="1"/>
    </row>
    <row r="354" spans="1:40" ht="15.6" hidden="1" x14ac:dyDescent="0.25">
      <c r="A354" s="204"/>
      <c r="B354" s="204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6"/>
      <c r="AB354" s="206"/>
      <c r="AC354" s="206"/>
      <c r="AD354" s="206"/>
      <c r="AE354" s="206"/>
      <c r="AF354" s="206"/>
      <c r="AG354" s="205"/>
      <c r="AH354" s="205"/>
      <c r="AI354" s="205"/>
      <c r="AJ354" s="205"/>
      <c r="AK354" s="205"/>
      <c r="AL354" s="205"/>
      <c r="AM354" s="1"/>
      <c r="AN354" s="1"/>
    </row>
    <row r="355" spans="1:40" ht="15.6" hidden="1" x14ac:dyDescent="0.25">
      <c r="A355" s="204"/>
      <c r="B355" s="204"/>
      <c r="C355" s="205"/>
      <c r="D355" s="205"/>
      <c r="E355" s="205"/>
      <c r="F355" s="205"/>
      <c r="G355" s="205"/>
      <c r="H355" s="205"/>
      <c r="I355" s="205"/>
      <c r="J355" s="205"/>
      <c r="K355" s="205"/>
      <c r="L355" s="205"/>
      <c r="M355" s="205"/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6"/>
      <c r="AB355" s="206"/>
      <c r="AC355" s="206"/>
      <c r="AD355" s="206"/>
      <c r="AE355" s="206"/>
      <c r="AF355" s="206"/>
      <c r="AG355" s="205"/>
      <c r="AH355" s="205"/>
      <c r="AI355" s="205"/>
      <c r="AJ355" s="205"/>
      <c r="AK355" s="205"/>
      <c r="AL355" s="205"/>
      <c r="AM355" s="1"/>
      <c r="AN355" s="1"/>
    </row>
    <row r="356" spans="1:40" ht="15.6" hidden="1" x14ac:dyDescent="0.25">
      <c r="A356" s="204"/>
      <c r="B356" s="204"/>
      <c r="C356" s="205"/>
      <c r="D356" s="205"/>
      <c r="E356" s="205"/>
      <c r="F356" s="205"/>
      <c r="G356" s="205"/>
      <c r="H356" s="205"/>
      <c r="I356" s="205"/>
      <c r="J356" s="205"/>
      <c r="K356" s="205"/>
      <c r="L356" s="205"/>
      <c r="M356" s="205"/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6"/>
      <c r="AB356" s="206"/>
      <c r="AC356" s="206"/>
      <c r="AD356" s="206"/>
      <c r="AE356" s="206"/>
      <c r="AF356" s="206"/>
      <c r="AG356" s="205"/>
      <c r="AH356" s="205"/>
      <c r="AI356" s="205"/>
      <c r="AJ356" s="205"/>
      <c r="AK356" s="205"/>
      <c r="AL356" s="205"/>
      <c r="AM356" s="1"/>
      <c r="AN356" s="1"/>
    </row>
    <row r="357" spans="1:40" ht="15.6" hidden="1" x14ac:dyDescent="0.25">
      <c r="A357" s="204"/>
      <c r="B357" s="204"/>
      <c r="C357" s="20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6"/>
      <c r="AB357" s="206"/>
      <c r="AC357" s="206"/>
      <c r="AD357" s="206"/>
      <c r="AE357" s="206"/>
      <c r="AF357" s="206"/>
      <c r="AG357" s="205"/>
      <c r="AH357" s="205"/>
      <c r="AI357" s="205"/>
      <c r="AJ357" s="205"/>
      <c r="AK357" s="205"/>
      <c r="AL357" s="205"/>
      <c r="AM357" s="1"/>
      <c r="AN357" s="1"/>
    </row>
    <row r="358" spans="1:40" ht="15.6" hidden="1" x14ac:dyDescent="0.25">
      <c r="A358" s="204"/>
      <c r="B358" s="204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6"/>
      <c r="AB358" s="206"/>
      <c r="AC358" s="206"/>
      <c r="AD358" s="206"/>
      <c r="AE358" s="206"/>
      <c r="AF358" s="206"/>
      <c r="AG358" s="205"/>
      <c r="AH358" s="205"/>
      <c r="AI358" s="205"/>
      <c r="AJ358" s="205"/>
      <c r="AK358" s="205"/>
      <c r="AL358" s="205"/>
      <c r="AM358" s="1"/>
      <c r="AN358" s="1"/>
    </row>
    <row r="359" spans="1:40" ht="15.6" hidden="1" x14ac:dyDescent="0.25">
      <c r="A359" s="204"/>
      <c r="B359" s="204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6"/>
      <c r="AB359" s="206"/>
      <c r="AC359" s="206"/>
      <c r="AD359" s="206"/>
      <c r="AE359" s="206"/>
      <c r="AF359" s="206"/>
      <c r="AG359" s="205"/>
      <c r="AH359" s="205"/>
      <c r="AI359" s="205"/>
      <c r="AJ359" s="205"/>
      <c r="AK359" s="205"/>
      <c r="AL359" s="205"/>
      <c r="AM359" s="1"/>
      <c r="AN359" s="1"/>
    </row>
    <row r="360" spans="1:40" ht="15.6" hidden="1" x14ac:dyDescent="0.25">
      <c r="A360" s="204"/>
      <c r="B360" s="204"/>
      <c r="C360" s="205"/>
      <c r="D360" s="205"/>
      <c r="E360" s="205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6"/>
      <c r="AB360" s="206"/>
      <c r="AC360" s="206"/>
      <c r="AD360" s="206"/>
      <c r="AE360" s="206"/>
      <c r="AF360" s="206"/>
      <c r="AG360" s="205"/>
      <c r="AH360" s="205"/>
      <c r="AI360" s="205"/>
      <c r="AJ360" s="205"/>
      <c r="AK360" s="205"/>
      <c r="AL360" s="205"/>
      <c r="AM360" s="1"/>
      <c r="AN360" s="1"/>
    </row>
    <row r="361" spans="1:40" ht="15.6" hidden="1" x14ac:dyDescent="0.25">
      <c r="A361" s="204"/>
      <c r="B361" s="204"/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6"/>
      <c r="AB361" s="206"/>
      <c r="AC361" s="206"/>
      <c r="AD361" s="206"/>
      <c r="AE361" s="206"/>
      <c r="AF361" s="206"/>
      <c r="AG361" s="205"/>
      <c r="AH361" s="205"/>
      <c r="AI361" s="205"/>
      <c r="AJ361" s="205"/>
      <c r="AK361" s="205"/>
      <c r="AL361" s="205"/>
      <c r="AM361" s="1"/>
      <c r="AN361" s="1"/>
    </row>
    <row r="362" spans="1:40" ht="15.6" hidden="1" x14ac:dyDescent="0.25">
      <c r="A362" s="204"/>
      <c r="B362" s="204"/>
      <c r="C362" s="205"/>
      <c r="D362" s="205"/>
      <c r="E362" s="205"/>
      <c r="F362" s="205"/>
      <c r="G362" s="205"/>
      <c r="H362" s="205"/>
      <c r="I362" s="205"/>
      <c r="J362" s="205"/>
      <c r="K362" s="205"/>
      <c r="L362" s="205"/>
      <c r="M362" s="205"/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6"/>
      <c r="AB362" s="206"/>
      <c r="AC362" s="206"/>
      <c r="AD362" s="206"/>
      <c r="AE362" s="206"/>
      <c r="AF362" s="206"/>
      <c r="AG362" s="205"/>
      <c r="AH362" s="205"/>
      <c r="AI362" s="205"/>
      <c r="AJ362" s="205"/>
      <c r="AK362" s="205"/>
      <c r="AL362" s="205"/>
      <c r="AM362" s="1"/>
      <c r="AN362" s="1"/>
    </row>
    <row r="363" spans="1:40" ht="15.6" hidden="1" x14ac:dyDescent="0.25">
      <c r="A363" s="204"/>
      <c r="B363" s="204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6"/>
      <c r="AB363" s="206"/>
      <c r="AC363" s="206"/>
      <c r="AD363" s="206"/>
      <c r="AE363" s="206"/>
      <c r="AF363" s="206"/>
      <c r="AG363" s="205"/>
      <c r="AH363" s="205"/>
      <c r="AI363" s="205"/>
      <c r="AJ363" s="205"/>
      <c r="AK363" s="205"/>
      <c r="AL363" s="205"/>
      <c r="AM363" s="1"/>
      <c r="AN363" s="1"/>
    </row>
    <row r="364" spans="1:40" ht="15.6" hidden="1" x14ac:dyDescent="0.25">
      <c r="A364" s="204"/>
      <c r="B364" s="204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6"/>
      <c r="AB364" s="206"/>
      <c r="AC364" s="206"/>
      <c r="AD364" s="206"/>
      <c r="AE364" s="206"/>
      <c r="AF364" s="206"/>
      <c r="AG364" s="205"/>
      <c r="AH364" s="205"/>
      <c r="AI364" s="205"/>
      <c r="AJ364" s="205"/>
      <c r="AK364" s="205"/>
      <c r="AL364" s="205"/>
      <c r="AM364" s="1"/>
      <c r="AN364" s="1"/>
    </row>
    <row r="365" spans="1:40" ht="48.6" hidden="1" x14ac:dyDescent="0.25">
      <c r="A365" s="195" t="s">
        <v>226</v>
      </c>
      <c r="B365" s="195"/>
      <c r="C365" s="196">
        <f>SUM(C367:C381)</f>
        <v>0</v>
      </c>
      <c r="D365" s="196">
        <f t="shared" ref="D365:AL365" si="154">SUM(D367:D381)</f>
        <v>0</v>
      </c>
      <c r="E365" s="196">
        <f t="shared" si="154"/>
        <v>0</v>
      </c>
      <c r="F365" s="196">
        <f t="shared" si="154"/>
        <v>0</v>
      </c>
      <c r="G365" s="196">
        <f t="shared" si="154"/>
        <v>0</v>
      </c>
      <c r="H365" s="196">
        <f t="shared" si="154"/>
        <v>0</v>
      </c>
      <c r="I365" s="196">
        <f t="shared" si="154"/>
        <v>0</v>
      </c>
      <c r="J365" s="196">
        <f t="shared" si="154"/>
        <v>0</v>
      </c>
      <c r="K365" s="196">
        <f t="shared" si="154"/>
        <v>0</v>
      </c>
      <c r="L365" s="196">
        <f t="shared" si="154"/>
        <v>0</v>
      </c>
      <c r="M365" s="196">
        <f t="shared" si="154"/>
        <v>0</v>
      </c>
      <c r="N365" s="196">
        <f t="shared" si="154"/>
        <v>0</v>
      </c>
      <c r="O365" s="196">
        <f t="shared" si="154"/>
        <v>0</v>
      </c>
      <c r="P365" s="196">
        <f t="shared" si="154"/>
        <v>0</v>
      </c>
      <c r="Q365" s="196">
        <f t="shared" si="154"/>
        <v>0</v>
      </c>
      <c r="R365" s="196">
        <f t="shared" si="154"/>
        <v>0</v>
      </c>
      <c r="S365" s="196">
        <f t="shared" si="154"/>
        <v>0</v>
      </c>
      <c r="T365" s="196">
        <f t="shared" si="154"/>
        <v>0</v>
      </c>
      <c r="U365" s="196">
        <f t="shared" si="154"/>
        <v>0</v>
      </c>
      <c r="V365" s="196">
        <f t="shared" si="154"/>
        <v>0</v>
      </c>
      <c r="W365" s="196">
        <f t="shared" si="154"/>
        <v>0</v>
      </c>
      <c r="X365" s="196">
        <f t="shared" si="154"/>
        <v>0</v>
      </c>
      <c r="Y365" s="196">
        <f t="shared" si="154"/>
        <v>0</v>
      </c>
      <c r="Z365" s="196">
        <f t="shared" si="154"/>
        <v>0</v>
      </c>
      <c r="AA365" s="197" t="e">
        <f t="shared" ref="AA365:AF365" si="155">AVERAGE(AA367:AA381)</f>
        <v>#DIV/0!</v>
      </c>
      <c r="AB365" s="197" t="e">
        <f t="shared" si="155"/>
        <v>#DIV/0!</v>
      </c>
      <c r="AC365" s="197" t="e">
        <f t="shared" si="155"/>
        <v>#DIV/0!</v>
      </c>
      <c r="AD365" s="197" t="e">
        <f t="shared" si="155"/>
        <v>#DIV/0!</v>
      </c>
      <c r="AE365" s="197" t="e">
        <f t="shared" si="155"/>
        <v>#DIV/0!</v>
      </c>
      <c r="AF365" s="197" t="e">
        <f t="shared" si="155"/>
        <v>#DIV/0!</v>
      </c>
      <c r="AG365" s="196">
        <f t="shared" si="154"/>
        <v>0</v>
      </c>
      <c r="AH365" s="196">
        <f t="shared" si="154"/>
        <v>0</v>
      </c>
      <c r="AI365" s="196">
        <f t="shared" si="154"/>
        <v>0</v>
      </c>
      <c r="AJ365" s="196">
        <f t="shared" si="154"/>
        <v>0</v>
      </c>
      <c r="AK365" s="196">
        <f t="shared" si="154"/>
        <v>0</v>
      </c>
      <c r="AL365" s="196">
        <f t="shared" si="154"/>
        <v>0</v>
      </c>
      <c r="AM365" s="1"/>
      <c r="AN365" s="1"/>
    </row>
    <row r="366" spans="1:40" ht="15.6" hidden="1" x14ac:dyDescent="0.25">
      <c r="A366" s="198" t="s">
        <v>201</v>
      </c>
      <c r="B366" s="198"/>
      <c r="C366" s="199"/>
      <c r="D366" s="199"/>
      <c r="E366" s="199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  <c r="W366" s="199"/>
      <c r="X366" s="199"/>
      <c r="Y366" s="199"/>
      <c r="Z366" s="199"/>
      <c r="AA366" s="200"/>
      <c r="AB366" s="200"/>
      <c r="AC366" s="200"/>
      <c r="AD366" s="200"/>
      <c r="AE366" s="200"/>
      <c r="AF366" s="200"/>
      <c r="AG366" s="199"/>
      <c r="AH366" s="199"/>
      <c r="AI366" s="199"/>
      <c r="AJ366" s="199"/>
      <c r="AK366" s="199"/>
      <c r="AL366" s="199"/>
      <c r="AM366" s="1"/>
      <c r="AN366" s="1"/>
    </row>
    <row r="367" spans="1:40" ht="15.6" hidden="1" x14ac:dyDescent="0.25">
      <c r="A367" s="204"/>
      <c r="B367" s="204"/>
      <c r="C367" s="205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6"/>
      <c r="AB367" s="206"/>
      <c r="AC367" s="206"/>
      <c r="AD367" s="206"/>
      <c r="AE367" s="206"/>
      <c r="AF367" s="206"/>
      <c r="AG367" s="205"/>
      <c r="AH367" s="205"/>
      <c r="AI367" s="205"/>
      <c r="AJ367" s="205"/>
      <c r="AK367" s="205"/>
      <c r="AL367" s="205"/>
      <c r="AM367" s="1"/>
      <c r="AN367" s="1"/>
    </row>
    <row r="368" spans="1:40" ht="15.6" hidden="1" x14ac:dyDescent="0.25">
      <c r="A368" s="204"/>
      <c r="B368" s="204"/>
      <c r="C368" s="205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6"/>
      <c r="AB368" s="206"/>
      <c r="AC368" s="206"/>
      <c r="AD368" s="206"/>
      <c r="AE368" s="206"/>
      <c r="AF368" s="206"/>
      <c r="AG368" s="205"/>
      <c r="AH368" s="205"/>
      <c r="AI368" s="205"/>
      <c r="AJ368" s="205"/>
      <c r="AK368" s="205"/>
      <c r="AL368" s="205"/>
      <c r="AM368" s="1"/>
      <c r="AN368" s="1"/>
    </row>
    <row r="369" spans="1:40" ht="15.6" hidden="1" x14ac:dyDescent="0.25">
      <c r="A369" s="204"/>
      <c r="B369" s="204"/>
      <c r="C369" s="205"/>
      <c r="D369" s="205"/>
      <c r="E369" s="205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6"/>
      <c r="AB369" s="206"/>
      <c r="AC369" s="206"/>
      <c r="AD369" s="206"/>
      <c r="AE369" s="206"/>
      <c r="AF369" s="206"/>
      <c r="AG369" s="205"/>
      <c r="AH369" s="205"/>
      <c r="AI369" s="205"/>
      <c r="AJ369" s="205"/>
      <c r="AK369" s="205"/>
      <c r="AL369" s="205"/>
      <c r="AM369" s="1"/>
      <c r="AN369" s="1"/>
    </row>
    <row r="370" spans="1:40" ht="15.6" hidden="1" x14ac:dyDescent="0.25">
      <c r="A370" s="204"/>
      <c r="B370" s="204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6"/>
      <c r="AB370" s="206"/>
      <c r="AC370" s="206"/>
      <c r="AD370" s="206"/>
      <c r="AE370" s="206"/>
      <c r="AF370" s="206"/>
      <c r="AG370" s="205"/>
      <c r="AH370" s="205"/>
      <c r="AI370" s="205"/>
      <c r="AJ370" s="205"/>
      <c r="AK370" s="205"/>
      <c r="AL370" s="205"/>
      <c r="AM370" s="1"/>
      <c r="AN370" s="1"/>
    </row>
    <row r="371" spans="1:40" ht="15.6" hidden="1" x14ac:dyDescent="0.25">
      <c r="A371" s="204"/>
      <c r="B371" s="204"/>
      <c r="C371" s="20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6"/>
      <c r="AB371" s="206"/>
      <c r="AC371" s="206"/>
      <c r="AD371" s="206"/>
      <c r="AE371" s="206"/>
      <c r="AF371" s="206"/>
      <c r="AG371" s="205"/>
      <c r="AH371" s="205"/>
      <c r="AI371" s="205"/>
      <c r="AJ371" s="205"/>
      <c r="AK371" s="205"/>
      <c r="AL371" s="205"/>
      <c r="AM371" s="1"/>
      <c r="AN371" s="1"/>
    </row>
    <row r="372" spans="1:40" ht="15.6" hidden="1" x14ac:dyDescent="0.25">
      <c r="A372" s="204"/>
      <c r="B372" s="204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6"/>
      <c r="AB372" s="206"/>
      <c r="AC372" s="206"/>
      <c r="AD372" s="206"/>
      <c r="AE372" s="206"/>
      <c r="AF372" s="206"/>
      <c r="AG372" s="205"/>
      <c r="AH372" s="205"/>
      <c r="AI372" s="205"/>
      <c r="AJ372" s="205"/>
      <c r="AK372" s="205"/>
      <c r="AL372" s="205"/>
      <c r="AM372" s="1"/>
      <c r="AN372" s="1"/>
    </row>
    <row r="373" spans="1:40" ht="15.6" hidden="1" x14ac:dyDescent="0.25">
      <c r="A373" s="204"/>
      <c r="B373" s="204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6"/>
      <c r="AB373" s="206"/>
      <c r="AC373" s="206"/>
      <c r="AD373" s="206"/>
      <c r="AE373" s="206"/>
      <c r="AF373" s="206"/>
      <c r="AG373" s="205"/>
      <c r="AH373" s="205"/>
      <c r="AI373" s="205"/>
      <c r="AJ373" s="205"/>
      <c r="AK373" s="205"/>
      <c r="AL373" s="205"/>
      <c r="AM373" s="1"/>
      <c r="AN373" s="1"/>
    </row>
    <row r="374" spans="1:40" ht="15.6" hidden="1" x14ac:dyDescent="0.25">
      <c r="A374" s="204"/>
      <c r="B374" s="204"/>
      <c r="C374" s="205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6"/>
      <c r="AB374" s="206"/>
      <c r="AC374" s="206"/>
      <c r="AD374" s="206"/>
      <c r="AE374" s="206"/>
      <c r="AF374" s="206"/>
      <c r="AG374" s="205"/>
      <c r="AH374" s="205"/>
      <c r="AI374" s="205"/>
      <c r="AJ374" s="205"/>
      <c r="AK374" s="205"/>
      <c r="AL374" s="205"/>
      <c r="AM374" s="1"/>
      <c r="AN374" s="1"/>
    </row>
    <row r="375" spans="1:40" ht="15.6" hidden="1" x14ac:dyDescent="0.25">
      <c r="A375" s="204"/>
      <c r="B375" s="204"/>
      <c r="C375" s="205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6"/>
      <c r="AB375" s="206"/>
      <c r="AC375" s="206"/>
      <c r="AD375" s="206"/>
      <c r="AE375" s="206"/>
      <c r="AF375" s="206"/>
      <c r="AG375" s="205"/>
      <c r="AH375" s="205"/>
      <c r="AI375" s="205"/>
      <c r="AJ375" s="205"/>
      <c r="AK375" s="205"/>
      <c r="AL375" s="205"/>
      <c r="AM375" s="1"/>
      <c r="AN375" s="1"/>
    </row>
    <row r="376" spans="1:40" ht="15.6" hidden="1" x14ac:dyDescent="0.25">
      <c r="A376" s="204"/>
      <c r="B376" s="204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6"/>
      <c r="AB376" s="206"/>
      <c r="AC376" s="206"/>
      <c r="AD376" s="206"/>
      <c r="AE376" s="206"/>
      <c r="AF376" s="206"/>
      <c r="AG376" s="205"/>
      <c r="AH376" s="205"/>
      <c r="AI376" s="205"/>
      <c r="AJ376" s="205"/>
      <c r="AK376" s="205"/>
      <c r="AL376" s="205"/>
      <c r="AM376" s="1"/>
      <c r="AN376" s="1"/>
    </row>
    <row r="377" spans="1:40" ht="15.6" hidden="1" x14ac:dyDescent="0.25">
      <c r="A377" s="204"/>
      <c r="B377" s="204"/>
      <c r="C377" s="205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6"/>
      <c r="AB377" s="206"/>
      <c r="AC377" s="206"/>
      <c r="AD377" s="206"/>
      <c r="AE377" s="206"/>
      <c r="AF377" s="206"/>
      <c r="AG377" s="205"/>
      <c r="AH377" s="205"/>
      <c r="AI377" s="205"/>
      <c r="AJ377" s="205"/>
      <c r="AK377" s="205"/>
      <c r="AL377" s="205"/>
      <c r="AM377" s="1"/>
      <c r="AN377" s="1"/>
    </row>
    <row r="378" spans="1:40" ht="15.6" hidden="1" x14ac:dyDescent="0.25">
      <c r="A378" s="204"/>
      <c r="B378" s="204"/>
      <c r="C378" s="205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6"/>
      <c r="AB378" s="206"/>
      <c r="AC378" s="206"/>
      <c r="AD378" s="206"/>
      <c r="AE378" s="206"/>
      <c r="AF378" s="206"/>
      <c r="AG378" s="205"/>
      <c r="AH378" s="205"/>
      <c r="AI378" s="205"/>
      <c r="AJ378" s="205"/>
      <c r="AK378" s="205"/>
      <c r="AL378" s="205"/>
      <c r="AM378" s="1"/>
      <c r="AN378" s="1"/>
    </row>
    <row r="379" spans="1:40" ht="15.6" hidden="1" x14ac:dyDescent="0.25">
      <c r="A379" s="204"/>
      <c r="B379" s="204"/>
      <c r="C379" s="205"/>
      <c r="D379" s="205"/>
      <c r="E379" s="205"/>
      <c r="F379" s="205"/>
      <c r="G379" s="205"/>
      <c r="H379" s="205"/>
      <c r="I379" s="205"/>
      <c r="J379" s="205"/>
      <c r="K379" s="205"/>
      <c r="L379" s="205"/>
      <c r="M379" s="205"/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6"/>
      <c r="AB379" s="206"/>
      <c r="AC379" s="206"/>
      <c r="AD379" s="206"/>
      <c r="AE379" s="206"/>
      <c r="AF379" s="206"/>
      <c r="AG379" s="205"/>
      <c r="AH379" s="205"/>
      <c r="AI379" s="205"/>
      <c r="AJ379" s="205"/>
      <c r="AK379" s="205"/>
      <c r="AL379" s="205"/>
      <c r="AM379" s="1"/>
      <c r="AN379" s="1"/>
    </row>
    <row r="380" spans="1:40" ht="15.6" hidden="1" x14ac:dyDescent="0.25">
      <c r="A380" s="204"/>
      <c r="B380" s="204"/>
      <c r="C380" s="205"/>
      <c r="D380" s="205"/>
      <c r="E380" s="205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6"/>
      <c r="AB380" s="206"/>
      <c r="AC380" s="206"/>
      <c r="AD380" s="206"/>
      <c r="AE380" s="206"/>
      <c r="AF380" s="206"/>
      <c r="AG380" s="205"/>
      <c r="AH380" s="205"/>
      <c r="AI380" s="205"/>
      <c r="AJ380" s="205"/>
      <c r="AK380" s="205"/>
      <c r="AL380" s="205"/>
      <c r="AM380" s="1"/>
      <c r="AN380" s="1"/>
    </row>
    <row r="381" spans="1:40" ht="15.6" hidden="1" x14ac:dyDescent="0.25">
      <c r="A381" s="204"/>
      <c r="B381" s="204"/>
      <c r="C381" s="205"/>
      <c r="D381" s="205"/>
      <c r="E381" s="205"/>
      <c r="F381" s="205"/>
      <c r="G381" s="205"/>
      <c r="H381" s="205"/>
      <c r="I381" s="205"/>
      <c r="J381" s="205"/>
      <c r="K381" s="205"/>
      <c r="L381" s="205"/>
      <c r="M381" s="205"/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6"/>
      <c r="AB381" s="206"/>
      <c r="AC381" s="206"/>
      <c r="AD381" s="206"/>
      <c r="AE381" s="206"/>
      <c r="AF381" s="206"/>
      <c r="AG381" s="205"/>
      <c r="AH381" s="205"/>
      <c r="AI381" s="205"/>
      <c r="AJ381" s="205"/>
      <c r="AK381" s="205"/>
      <c r="AL381" s="205"/>
      <c r="AM381" s="1"/>
      <c r="AN381" s="1"/>
    </row>
    <row r="382" spans="1:40" ht="32.4" hidden="1" x14ac:dyDescent="0.25">
      <c r="A382" s="195" t="s">
        <v>227</v>
      </c>
      <c r="B382" s="195"/>
      <c r="C382" s="196">
        <f>SUM(C384:C398)</f>
        <v>0</v>
      </c>
      <c r="D382" s="196">
        <f t="shared" ref="D382:AL382" si="156">SUM(D384:D398)</f>
        <v>0</v>
      </c>
      <c r="E382" s="196">
        <f t="shared" si="156"/>
        <v>0</v>
      </c>
      <c r="F382" s="196">
        <f t="shared" si="156"/>
        <v>0</v>
      </c>
      <c r="G382" s="196">
        <f t="shared" si="156"/>
        <v>0</v>
      </c>
      <c r="H382" s="196">
        <f t="shared" si="156"/>
        <v>0</v>
      </c>
      <c r="I382" s="196">
        <f t="shared" si="156"/>
        <v>0</v>
      </c>
      <c r="J382" s="196">
        <f t="shared" si="156"/>
        <v>0</v>
      </c>
      <c r="K382" s="196">
        <f t="shared" si="156"/>
        <v>0</v>
      </c>
      <c r="L382" s="196">
        <f t="shared" si="156"/>
        <v>0</v>
      </c>
      <c r="M382" s="196">
        <f t="shared" si="156"/>
        <v>0</v>
      </c>
      <c r="N382" s="196">
        <f t="shared" si="156"/>
        <v>0</v>
      </c>
      <c r="O382" s="196">
        <f t="shared" si="156"/>
        <v>0</v>
      </c>
      <c r="P382" s="196">
        <f t="shared" si="156"/>
        <v>0</v>
      </c>
      <c r="Q382" s="196">
        <f t="shared" si="156"/>
        <v>0</v>
      </c>
      <c r="R382" s="196">
        <f t="shared" si="156"/>
        <v>0</v>
      </c>
      <c r="S382" s="196">
        <f t="shared" si="156"/>
        <v>0</v>
      </c>
      <c r="T382" s="196">
        <f t="shared" si="156"/>
        <v>0</v>
      </c>
      <c r="U382" s="196">
        <f t="shared" si="156"/>
        <v>0</v>
      </c>
      <c r="V382" s="196">
        <f t="shared" si="156"/>
        <v>0</v>
      </c>
      <c r="W382" s="196">
        <f t="shared" si="156"/>
        <v>0</v>
      </c>
      <c r="X382" s="196">
        <f t="shared" si="156"/>
        <v>0</v>
      </c>
      <c r="Y382" s="196">
        <f t="shared" si="156"/>
        <v>0</v>
      </c>
      <c r="Z382" s="196">
        <f t="shared" si="156"/>
        <v>0</v>
      </c>
      <c r="AA382" s="197" t="e">
        <f t="shared" ref="AA382:AF382" si="157">AVERAGE(AA384:AA398)</f>
        <v>#DIV/0!</v>
      </c>
      <c r="AB382" s="197" t="e">
        <f t="shared" si="157"/>
        <v>#DIV/0!</v>
      </c>
      <c r="AC382" s="197" t="e">
        <f t="shared" si="157"/>
        <v>#DIV/0!</v>
      </c>
      <c r="AD382" s="197" t="e">
        <f t="shared" si="157"/>
        <v>#DIV/0!</v>
      </c>
      <c r="AE382" s="197" t="e">
        <f t="shared" si="157"/>
        <v>#DIV/0!</v>
      </c>
      <c r="AF382" s="197" t="e">
        <f t="shared" si="157"/>
        <v>#DIV/0!</v>
      </c>
      <c r="AG382" s="196">
        <f t="shared" si="156"/>
        <v>0</v>
      </c>
      <c r="AH382" s="196">
        <f t="shared" si="156"/>
        <v>0</v>
      </c>
      <c r="AI382" s="196">
        <f t="shared" si="156"/>
        <v>0</v>
      </c>
      <c r="AJ382" s="196">
        <f t="shared" si="156"/>
        <v>0</v>
      </c>
      <c r="AK382" s="196">
        <f t="shared" si="156"/>
        <v>0</v>
      </c>
      <c r="AL382" s="196">
        <f t="shared" si="156"/>
        <v>0</v>
      </c>
      <c r="AM382" s="1"/>
      <c r="AN382" s="1"/>
    </row>
    <row r="383" spans="1:40" ht="15.6" hidden="1" x14ac:dyDescent="0.25">
      <c r="A383" s="198" t="s">
        <v>201</v>
      </c>
      <c r="B383" s="198"/>
      <c r="C383" s="199"/>
      <c r="D383" s="199"/>
      <c r="E383" s="199"/>
      <c r="F383" s="199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  <c r="T383" s="199"/>
      <c r="U383" s="199"/>
      <c r="V383" s="199"/>
      <c r="W383" s="199"/>
      <c r="X383" s="199"/>
      <c r="Y383" s="199"/>
      <c r="Z383" s="199"/>
      <c r="AA383" s="200"/>
      <c r="AB383" s="200"/>
      <c r="AC383" s="200"/>
      <c r="AD383" s="200"/>
      <c r="AE383" s="200"/>
      <c r="AF383" s="200"/>
      <c r="AG383" s="199"/>
      <c r="AH383" s="199"/>
      <c r="AI383" s="199"/>
      <c r="AJ383" s="199"/>
      <c r="AK383" s="199"/>
      <c r="AL383" s="199"/>
      <c r="AM383" s="1"/>
      <c r="AN383" s="1"/>
    </row>
    <row r="384" spans="1:40" ht="16.2" hidden="1" x14ac:dyDescent="0.25">
      <c r="A384" s="201"/>
      <c r="B384" s="204"/>
      <c r="C384" s="205"/>
      <c r="D384" s="205"/>
      <c r="E384" s="205"/>
      <c r="F384" s="205"/>
      <c r="G384" s="205"/>
      <c r="H384" s="205"/>
      <c r="I384" s="205"/>
      <c r="J384" s="205"/>
      <c r="K384" s="205"/>
      <c r="L384" s="205"/>
      <c r="M384" s="205"/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6"/>
      <c r="AB384" s="206"/>
      <c r="AC384" s="206"/>
      <c r="AD384" s="206"/>
      <c r="AE384" s="206"/>
      <c r="AF384" s="206"/>
      <c r="AG384" s="205"/>
      <c r="AH384" s="205"/>
      <c r="AI384" s="205"/>
      <c r="AJ384" s="205"/>
      <c r="AK384" s="205"/>
      <c r="AL384" s="205"/>
      <c r="AM384" s="1"/>
      <c r="AN384" s="1"/>
    </row>
    <row r="385" spans="1:40" ht="16.2" hidden="1" x14ac:dyDescent="0.25">
      <c r="A385" s="201"/>
      <c r="B385" s="204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6"/>
      <c r="AB385" s="206"/>
      <c r="AC385" s="206"/>
      <c r="AD385" s="206"/>
      <c r="AE385" s="206"/>
      <c r="AF385" s="206"/>
      <c r="AG385" s="205"/>
      <c r="AH385" s="205"/>
      <c r="AI385" s="205"/>
      <c r="AJ385" s="205"/>
      <c r="AK385" s="205"/>
      <c r="AL385" s="205"/>
      <c r="AM385" s="1"/>
      <c r="AN385" s="1"/>
    </row>
    <row r="386" spans="1:40" ht="16.2" hidden="1" x14ac:dyDescent="0.25">
      <c r="A386" s="201"/>
      <c r="B386" s="204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6"/>
      <c r="AB386" s="206"/>
      <c r="AC386" s="206"/>
      <c r="AD386" s="206"/>
      <c r="AE386" s="206"/>
      <c r="AF386" s="206"/>
      <c r="AG386" s="205"/>
      <c r="AH386" s="205"/>
      <c r="AI386" s="205"/>
      <c r="AJ386" s="205"/>
      <c r="AK386" s="205"/>
      <c r="AL386" s="205"/>
      <c r="AM386" s="1"/>
      <c r="AN386" s="1"/>
    </row>
    <row r="387" spans="1:40" ht="16.2" hidden="1" x14ac:dyDescent="0.25">
      <c r="A387" s="201"/>
      <c r="B387" s="204"/>
      <c r="C387" s="205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6"/>
      <c r="AB387" s="206"/>
      <c r="AC387" s="206"/>
      <c r="AD387" s="206"/>
      <c r="AE387" s="206"/>
      <c r="AF387" s="206"/>
      <c r="AG387" s="205"/>
      <c r="AH387" s="205"/>
      <c r="AI387" s="205"/>
      <c r="AJ387" s="205"/>
      <c r="AK387" s="205"/>
      <c r="AL387" s="205"/>
      <c r="AM387" s="1"/>
      <c r="AN387" s="1"/>
    </row>
    <row r="388" spans="1:40" ht="16.2" hidden="1" x14ac:dyDescent="0.25">
      <c r="A388" s="201"/>
      <c r="B388" s="204"/>
      <c r="C388" s="205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6"/>
      <c r="AB388" s="206"/>
      <c r="AC388" s="206"/>
      <c r="AD388" s="206"/>
      <c r="AE388" s="206"/>
      <c r="AF388" s="206"/>
      <c r="AG388" s="205"/>
      <c r="AH388" s="205"/>
      <c r="AI388" s="205"/>
      <c r="AJ388" s="205"/>
      <c r="AK388" s="205"/>
      <c r="AL388" s="205"/>
      <c r="AM388" s="1"/>
      <c r="AN388" s="1"/>
    </row>
    <row r="389" spans="1:40" ht="16.2" hidden="1" x14ac:dyDescent="0.25">
      <c r="A389" s="201"/>
      <c r="B389" s="204"/>
      <c r="C389" s="205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6"/>
      <c r="AB389" s="206"/>
      <c r="AC389" s="206"/>
      <c r="AD389" s="206"/>
      <c r="AE389" s="206"/>
      <c r="AF389" s="206"/>
      <c r="AG389" s="205"/>
      <c r="AH389" s="205"/>
      <c r="AI389" s="205"/>
      <c r="AJ389" s="205"/>
      <c r="AK389" s="205"/>
      <c r="AL389" s="205"/>
      <c r="AM389" s="1"/>
      <c r="AN389" s="1"/>
    </row>
    <row r="390" spans="1:40" ht="16.2" hidden="1" x14ac:dyDescent="0.25">
      <c r="A390" s="201"/>
      <c r="B390" s="204"/>
      <c r="C390" s="205"/>
      <c r="D390" s="205"/>
      <c r="E390" s="205"/>
      <c r="F390" s="205"/>
      <c r="G390" s="205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6"/>
      <c r="AB390" s="206"/>
      <c r="AC390" s="206"/>
      <c r="AD390" s="206"/>
      <c r="AE390" s="206"/>
      <c r="AF390" s="206"/>
      <c r="AG390" s="205"/>
      <c r="AH390" s="205"/>
      <c r="AI390" s="205"/>
      <c r="AJ390" s="205"/>
      <c r="AK390" s="205"/>
      <c r="AL390" s="205"/>
      <c r="AM390" s="1"/>
      <c r="AN390" s="1"/>
    </row>
    <row r="391" spans="1:40" ht="16.2" hidden="1" x14ac:dyDescent="0.25">
      <c r="A391" s="201"/>
      <c r="B391" s="204"/>
      <c r="C391" s="205"/>
      <c r="D391" s="205"/>
      <c r="E391" s="205"/>
      <c r="F391" s="205"/>
      <c r="G391" s="205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6"/>
      <c r="AB391" s="206"/>
      <c r="AC391" s="206"/>
      <c r="AD391" s="206"/>
      <c r="AE391" s="206"/>
      <c r="AF391" s="206"/>
      <c r="AG391" s="205"/>
      <c r="AH391" s="205"/>
      <c r="AI391" s="205"/>
      <c r="AJ391" s="205"/>
      <c r="AK391" s="205"/>
      <c r="AL391" s="205"/>
      <c r="AM391" s="1"/>
      <c r="AN391" s="1"/>
    </row>
    <row r="392" spans="1:40" ht="16.2" hidden="1" x14ac:dyDescent="0.25">
      <c r="A392" s="201"/>
      <c r="B392" s="204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6"/>
      <c r="AB392" s="206"/>
      <c r="AC392" s="206"/>
      <c r="AD392" s="206"/>
      <c r="AE392" s="206"/>
      <c r="AF392" s="206"/>
      <c r="AG392" s="205"/>
      <c r="AH392" s="205"/>
      <c r="AI392" s="205"/>
      <c r="AJ392" s="205"/>
      <c r="AK392" s="205"/>
      <c r="AL392" s="205"/>
      <c r="AM392" s="1"/>
      <c r="AN392" s="1"/>
    </row>
    <row r="393" spans="1:40" ht="16.2" hidden="1" x14ac:dyDescent="0.25">
      <c r="A393" s="201"/>
      <c r="B393" s="204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6"/>
      <c r="AB393" s="206"/>
      <c r="AC393" s="206"/>
      <c r="AD393" s="206"/>
      <c r="AE393" s="206"/>
      <c r="AF393" s="206"/>
      <c r="AG393" s="205"/>
      <c r="AH393" s="205"/>
      <c r="AI393" s="205"/>
      <c r="AJ393" s="205"/>
      <c r="AK393" s="205"/>
      <c r="AL393" s="205"/>
      <c r="AM393" s="1"/>
      <c r="AN393" s="1"/>
    </row>
    <row r="394" spans="1:40" ht="16.2" hidden="1" x14ac:dyDescent="0.25">
      <c r="A394" s="201"/>
      <c r="B394" s="204"/>
      <c r="C394" s="205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6"/>
      <c r="AB394" s="206"/>
      <c r="AC394" s="206"/>
      <c r="AD394" s="206"/>
      <c r="AE394" s="206"/>
      <c r="AF394" s="206"/>
      <c r="AG394" s="205"/>
      <c r="AH394" s="205"/>
      <c r="AI394" s="205"/>
      <c r="AJ394" s="205"/>
      <c r="AK394" s="205"/>
      <c r="AL394" s="205"/>
      <c r="AM394" s="1"/>
      <c r="AN394" s="1"/>
    </row>
    <row r="395" spans="1:40" ht="16.2" hidden="1" x14ac:dyDescent="0.25">
      <c r="A395" s="201"/>
      <c r="B395" s="204"/>
      <c r="C395" s="205"/>
      <c r="D395" s="205"/>
      <c r="E395" s="205"/>
      <c r="F395" s="205"/>
      <c r="G395" s="205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6"/>
      <c r="AB395" s="206"/>
      <c r="AC395" s="206"/>
      <c r="AD395" s="206"/>
      <c r="AE395" s="206"/>
      <c r="AF395" s="206"/>
      <c r="AG395" s="205"/>
      <c r="AH395" s="205"/>
      <c r="AI395" s="205"/>
      <c r="AJ395" s="205"/>
      <c r="AK395" s="205"/>
      <c r="AL395" s="205"/>
      <c r="AM395" s="1"/>
      <c r="AN395" s="1"/>
    </row>
    <row r="396" spans="1:40" ht="15.6" hidden="1" x14ac:dyDescent="0.25">
      <c r="A396" s="204"/>
      <c r="B396" s="204"/>
      <c r="C396" s="205"/>
      <c r="D396" s="205"/>
      <c r="E396" s="205"/>
      <c r="F396" s="205"/>
      <c r="G396" s="205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6"/>
      <c r="AB396" s="206"/>
      <c r="AC396" s="206"/>
      <c r="AD396" s="206"/>
      <c r="AE396" s="206"/>
      <c r="AF396" s="206"/>
      <c r="AG396" s="205"/>
      <c r="AH396" s="205"/>
      <c r="AI396" s="205"/>
      <c r="AJ396" s="205"/>
      <c r="AK396" s="205"/>
      <c r="AL396" s="205"/>
      <c r="AM396" s="1"/>
      <c r="AN396" s="1"/>
    </row>
    <row r="397" spans="1:40" ht="15.6" hidden="1" x14ac:dyDescent="0.25">
      <c r="A397" s="204"/>
      <c r="B397" s="204"/>
      <c r="C397" s="205"/>
      <c r="D397" s="205"/>
      <c r="E397" s="205"/>
      <c r="F397" s="205"/>
      <c r="G397" s="205"/>
      <c r="H397" s="205"/>
      <c r="I397" s="205"/>
      <c r="J397" s="205"/>
      <c r="K397" s="205"/>
      <c r="L397" s="205"/>
      <c r="M397" s="205"/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6"/>
      <c r="AB397" s="206"/>
      <c r="AC397" s="206"/>
      <c r="AD397" s="206"/>
      <c r="AE397" s="206"/>
      <c r="AF397" s="206"/>
      <c r="AG397" s="205"/>
      <c r="AH397" s="205"/>
      <c r="AI397" s="205"/>
      <c r="AJ397" s="205"/>
      <c r="AK397" s="205"/>
      <c r="AL397" s="205"/>
    </row>
    <row r="398" spans="1:40" ht="15" customHeight="1" x14ac:dyDescent="0.25">
      <c r="A398" s="204"/>
      <c r="B398" s="204"/>
      <c r="C398" s="205"/>
      <c r="D398" s="205"/>
      <c r="E398" s="205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6"/>
      <c r="AB398" s="206"/>
      <c r="AC398" s="206"/>
      <c r="AD398" s="206"/>
      <c r="AE398" s="206"/>
      <c r="AF398" s="206"/>
      <c r="AG398" s="205"/>
      <c r="AH398" s="205"/>
      <c r="AI398" s="205"/>
      <c r="AJ398" s="205"/>
      <c r="AK398" s="205"/>
      <c r="AL398" s="205"/>
    </row>
    <row r="399" spans="1:40" ht="32.4" x14ac:dyDescent="0.25">
      <c r="A399" s="195" t="s">
        <v>228</v>
      </c>
      <c r="B399" s="195"/>
      <c r="C399" s="196">
        <f t="shared" ref="C399:Z399" si="158">C401+C403+C406</f>
        <v>23.594000000000001</v>
      </c>
      <c r="D399" s="196">
        <f t="shared" si="158"/>
        <v>38.772000000000006</v>
      </c>
      <c r="E399" s="196">
        <f t="shared" si="158"/>
        <v>34.591000000000001</v>
      </c>
      <c r="F399" s="196">
        <f t="shared" si="158"/>
        <v>35.909999999999997</v>
      </c>
      <c r="G399" s="196">
        <f t="shared" si="158"/>
        <v>36.751000000000005</v>
      </c>
      <c r="H399" s="196">
        <f t="shared" si="158"/>
        <v>36.751000000000005</v>
      </c>
      <c r="I399" s="196">
        <f t="shared" si="158"/>
        <v>23.494</v>
      </c>
      <c r="J399" s="196">
        <f t="shared" si="158"/>
        <v>40.171999999999997</v>
      </c>
      <c r="K399" s="196">
        <f t="shared" si="158"/>
        <v>42.390999999999998</v>
      </c>
      <c r="L399" s="196">
        <f t="shared" si="158"/>
        <v>44.311</v>
      </c>
      <c r="M399" s="196">
        <f t="shared" si="158"/>
        <v>45.900000000000006</v>
      </c>
      <c r="N399" s="196">
        <f t="shared" si="158"/>
        <v>45.900000000000006</v>
      </c>
      <c r="O399" s="196">
        <f t="shared" si="158"/>
        <v>8.0640000000000001</v>
      </c>
      <c r="P399" s="196">
        <f t="shared" si="158"/>
        <v>5.7480000000000002</v>
      </c>
      <c r="Q399" s="196">
        <f t="shared" si="158"/>
        <v>7.9580000000000002</v>
      </c>
      <c r="R399" s="196">
        <f t="shared" si="158"/>
        <v>7.7759999999999998</v>
      </c>
      <c r="S399" s="196">
        <f t="shared" si="158"/>
        <v>8.9669999999999987</v>
      </c>
      <c r="T399" s="196">
        <f t="shared" si="158"/>
        <v>8.9669999999999987</v>
      </c>
      <c r="U399" s="196">
        <f t="shared" si="158"/>
        <v>24</v>
      </c>
      <c r="V399" s="196">
        <f t="shared" si="158"/>
        <v>27</v>
      </c>
      <c r="W399" s="196">
        <f t="shared" si="158"/>
        <v>36</v>
      </c>
      <c r="X399" s="196">
        <f t="shared" si="158"/>
        <v>36</v>
      </c>
      <c r="Y399" s="196">
        <f t="shared" si="158"/>
        <v>36</v>
      </c>
      <c r="Z399" s="196">
        <f t="shared" si="158"/>
        <v>36</v>
      </c>
      <c r="AA399" s="197">
        <f t="shared" ref="AA399:AF399" si="159">AG399/U399/12*1000*1000</f>
        <v>13420.138888888889</v>
      </c>
      <c r="AB399" s="197">
        <f t="shared" si="159"/>
        <v>22265.432098765432</v>
      </c>
      <c r="AC399" s="197">
        <f t="shared" si="159"/>
        <v>19430.555555555555</v>
      </c>
      <c r="AD399" s="197">
        <f t="shared" si="159"/>
        <v>22932.870370370369</v>
      </c>
      <c r="AE399" s="197">
        <f t="shared" si="159"/>
        <v>22916.666666666664</v>
      </c>
      <c r="AF399" s="197">
        <f t="shared" si="159"/>
        <v>22916.666666666664</v>
      </c>
      <c r="AG399" s="196">
        <f t="shared" ref="AG399:AL399" si="160">AG401+AG403+AG406</f>
        <v>3.8650000000000002</v>
      </c>
      <c r="AH399" s="196">
        <f t="shared" si="160"/>
        <v>7.2140000000000004</v>
      </c>
      <c r="AI399" s="196">
        <f t="shared" si="160"/>
        <v>8.3940000000000001</v>
      </c>
      <c r="AJ399" s="196">
        <f t="shared" si="160"/>
        <v>9.907</v>
      </c>
      <c r="AK399" s="196">
        <f t="shared" si="160"/>
        <v>9.8999999999999986</v>
      </c>
      <c r="AL399" s="196">
        <f t="shared" si="160"/>
        <v>9.8999999999999986</v>
      </c>
    </row>
    <row r="400" spans="1:40" ht="15.6" x14ac:dyDescent="0.25">
      <c r="A400" s="198" t="s">
        <v>201</v>
      </c>
      <c r="B400" s="198"/>
      <c r="C400" s="199"/>
      <c r="D400" s="199"/>
      <c r="E400" s="199"/>
      <c r="F400" s="199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199"/>
      <c r="Y400" s="199"/>
      <c r="Z400" s="199"/>
      <c r="AA400" s="200"/>
      <c r="AB400" s="200"/>
      <c r="AC400" s="200"/>
      <c r="AD400" s="200"/>
      <c r="AE400" s="200"/>
      <c r="AF400" s="200"/>
      <c r="AG400" s="199"/>
      <c r="AH400" s="199"/>
      <c r="AI400" s="199"/>
      <c r="AJ400" s="199"/>
      <c r="AK400" s="199"/>
      <c r="AL400" s="199"/>
    </row>
    <row r="401" spans="1:38" ht="32.4" x14ac:dyDescent="0.25">
      <c r="A401" s="201" t="s">
        <v>321</v>
      </c>
      <c r="B401" s="201"/>
      <c r="C401" s="202">
        <f>SUM(C402)</f>
        <v>0</v>
      </c>
      <c r="D401" s="202">
        <f t="shared" ref="D401:Z401" si="161">SUM(D402)</f>
        <v>0</v>
      </c>
      <c r="E401" s="202">
        <f t="shared" si="161"/>
        <v>0</v>
      </c>
      <c r="F401" s="202">
        <f t="shared" si="161"/>
        <v>0</v>
      </c>
      <c r="G401" s="202">
        <f t="shared" si="161"/>
        <v>0</v>
      </c>
      <c r="H401" s="202">
        <f t="shared" si="161"/>
        <v>0</v>
      </c>
      <c r="I401" s="202">
        <f t="shared" si="161"/>
        <v>0</v>
      </c>
      <c r="J401" s="202">
        <f t="shared" si="161"/>
        <v>0</v>
      </c>
      <c r="K401" s="202">
        <f t="shared" si="161"/>
        <v>0</v>
      </c>
      <c r="L401" s="202">
        <f t="shared" si="161"/>
        <v>0</v>
      </c>
      <c r="M401" s="202">
        <f t="shared" si="161"/>
        <v>0</v>
      </c>
      <c r="N401" s="202">
        <f t="shared" si="161"/>
        <v>0</v>
      </c>
      <c r="O401" s="202">
        <f t="shared" si="161"/>
        <v>0</v>
      </c>
      <c r="P401" s="202">
        <f t="shared" si="161"/>
        <v>0</v>
      </c>
      <c r="Q401" s="202">
        <f t="shared" si="161"/>
        <v>0</v>
      </c>
      <c r="R401" s="202">
        <f t="shared" si="161"/>
        <v>0</v>
      </c>
      <c r="S401" s="202">
        <f t="shared" si="161"/>
        <v>0</v>
      </c>
      <c r="T401" s="202">
        <f t="shared" si="161"/>
        <v>0</v>
      </c>
      <c r="U401" s="202">
        <f t="shared" si="161"/>
        <v>0</v>
      </c>
      <c r="V401" s="202">
        <f t="shared" si="161"/>
        <v>0</v>
      </c>
      <c r="W401" s="202">
        <f t="shared" si="161"/>
        <v>0</v>
      </c>
      <c r="X401" s="202">
        <f t="shared" si="161"/>
        <v>0</v>
      </c>
      <c r="Y401" s="202">
        <f t="shared" si="161"/>
        <v>0</v>
      </c>
      <c r="Z401" s="202">
        <f t="shared" si="161"/>
        <v>0</v>
      </c>
      <c r="AA401" s="203" t="e">
        <f t="shared" ref="AA401:AF401" si="162">AG401/U401/12*1000*1000</f>
        <v>#DIV/0!</v>
      </c>
      <c r="AB401" s="203" t="e">
        <f t="shared" si="162"/>
        <v>#DIV/0!</v>
      </c>
      <c r="AC401" s="203" t="e">
        <f t="shared" si="162"/>
        <v>#DIV/0!</v>
      </c>
      <c r="AD401" s="203" t="e">
        <f t="shared" si="162"/>
        <v>#DIV/0!</v>
      </c>
      <c r="AE401" s="203" t="e">
        <f t="shared" si="162"/>
        <v>#DIV/0!</v>
      </c>
      <c r="AF401" s="203" t="e">
        <f t="shared" si="162"/>
        <v>#DIV/0!</v>
      </c>
      <c r="AG401" s="202">
        <f t="shared" ref="AG401:AL401" si="163">SUM(AG402)</f>
        <v>0</v>
      </c>
      <c r="AH401" s="202">
        <f t="shared" si="163"/>
        <v>0</v>
      </c>
      <c r="AI401" s="202">
        <f t="shared" si="163"/>
        <v>0</v>
      </c>
      <c r="AJ401" s="202">
        <f t="shared" si="163"/>
        <v>0</v>
      </c>
      <c r="AK401" s="202">
        <f t="shared" si="163"/>
        <v>0</v>
      </c>
      <c r="AL401" s="202">
        <f t="shared" si="163"/>
        <v>0</v>
      </c>
    </row>
    <row r="402" spans="1:38" ht="15.6" x14ac:dyDescent="0.25">
      <c r="A402" s="204"/>
      <c r="B402" s="204"/>
      <c r="C402" s="205"/>
      <c r="D402" s="205"/>
      <c r="E402" s="205"/>
      <c r="F402" s="205"/>
      <c r="G402" s="205"/>
      <c r="H402" s="205"/>
      <c r="I402" s="205"/>
      <c r="J402" s="205"/>
      <c r="K402" s="205"/>
      <c r="L402" s="205"/>
      <c r="M402" s="205"/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6"/>
      <c r="AB402" s="206"/>
      <c r="AC402" s="206"/>
      <c r="AD402" s="206"/>
      <c r="AE402" s="206"/>
      <c r="AF402" s="206"/>
      <c r="AG402" s="205"/>
      <c r="AH402" s="205"/>
      <c r="AI402" s="205"/>
      <c r="AJ402" s="205"/>
      <c r="AK402" s="205"/>
      <c r="AL402" s="205"/>
    </row>
    <row r="403" spans="1:38" ht="16.2" x14ac:dyDescent="0.25">
      <c r="A403" s="201" t="s">
        <v>322</v>
      </c>
      <c r="B403" s="201"/>
      <c r="C403" s="202">
        <f>C404</f>
        <v>8.5</v>
      </c>
      <c r="D403" s="202">
        <f t="shared" ref="D403:Z403" si="164">D404</f>
        <v>18.8</v>
      </c>
      <c r="E403" s="202">
        <f t="shared" si="164"/>
        <v>13.9</v>
      </c>
      <c r="F403" s="202">
        <f t="shared" si="164"/>
        <v>15.1</v>
      </c>
      <c r="G403" s="202">
        <f t="shared" si="164"/>
        <v>16</v>
      </c>
      <c r="H403" s="202">
        <f t="shared" si="164"/>
        <v>16</v>
      </c>
      <c r="I403" s="202">
        <f t="shared" si="164"/>
        <v>8.4</v>
      </c>
      <c r="J403" s="202">
        <f t="shared" si="164"/>
        <v>20.2</v>
      </c>
      <c r="K403" s="202">
        <f t="shared" si="164"/>
        <v>21.7</v>
      </c>
      <c r="L403" s="202">
        <f t="shared" si="164"/>
        <v>23.5</v>
      </c>
      <c r="M403" s="202">
        <f t="shared" si="164"/>
        <v>25.1</v>
      </c>
      <c r="N403" s="202">
        <f t="shared" si="164"/>
        <v>25.1</v>
      </c>
      <c r="O403" s="202">
        <f t="shared" si="164"/>
        <v>3.1</v>
      </c>
      <c r="P403" s="202">
        <f t="shared" si="164"/>
        <v>2.7</v>
      </c>
      <c r="Q403" s="202">
        <f t="shared" si="164"/>
        <v>4.8</v>
      </c>
      <c r="R403" s="202">
        <f t="shared" si="164"/>
        <v>4.5999999999999996</v>
      </c>
      <c r="S403" s="202">
        <f t="shared" si="164"/>
        <v>5.8</v>
      </c>
      <c r="T403" s="202">
        <f t="shared" si="164"/>
        <v>5.8</v>
      </c>
      <c r="U403" s="202">
        <f t="shared" si="164"/>
        <v>15</v>
      </c>
      <c r="V403" s="202">
        <f t="shared" si="164"/>
        <v>16</v>
      </c>
      <c r="W403" s="202">
        <f t="shared" si="164"/>
        <v>25</v>
      </c>
      <c r="X403" s="202">
        <f t="shared" si="164"/>
        <v>25</v>
      </c>
      <c r="Y403" s="202">
        <f t="shared" si="164"/>
        <v>25</v>
      </c>
      <c r="Z403" s="202">
        <f t="shared" si="164"/>
        <v>25</v>
      </c>
      <c r="AA403" s="203">
        <f>AG403/U403/12*1000*1000</f>
        <v>13888.888888888887</v>
      </c>
      <c r="AB403" s="203">
        <f t="shared" ref="AA403:AF404" si="165">AH403/V403/12*1000*1000</f>
        <v>26041.666666666668</v>
      </c>
      <c r="AC403" s="203">
        <f t="shared" si="165"/>
        <v>20333.333333333332</v>
      </c>
      <c r="AD403" s="203">
        <f t="shared" si="165"/>
        <v>25333.333333333332</v>
      </c>
      <c r="AE403" s="203">
        <f t="shared" si="165"/>
        <v>25333.333333333332</v>
      </c>
      <c r="AF403" s="203">
        <f t="shared" si="165"/>
        <v>25333.333333333332</v>
      </c>
      <c r="AG403" s="202">
        <f t="shared" ref="AG403:AL403" si="166">AG404</f>
        <v>2.5</v>
      </c>
      <c r="AH403" s="202">
        <f t="shared" si="166"/>
        <v>5</v>
      </c>
      <c r="AI403" s="202">
        <f t="shared" si="166"/>
        <v>6.1</v>
      </c>
      <c r="AJ403" s="202">
        <f t="shared" si="166"/>
        <v>7.6</v>
      </c>
      <c r="AK403" s="202">
        <f t="shared" si="166"/>
        <v>7.6</v>
      </c>
      <c r="AL403" s="202">
        <f t="shared" si="166"/>
        <v>7.6</v>
      </c>
    </row>
    <row r="404" spans="1:38" s="115" customFormat="1" ht="15.6" x14ac:dyDescent="0.25">
      <c r="A404" s="204" t="s">
        <v>260</v>
      </c>
      <c r="B404" s="204" t="s">
        <v>347</v>
      </c>
      <c r="C404" s="205">
        <v>8.5</v>
      </c>
      <c r="D404" s="205">
        <v>18.8</v>
      </c>
      <c r="E404" s="205">
        <v>13.9</v>
      </c>
      <c r="F404" s="205">
        <v>15.1</v>
      </c>
      <c r="G404" s="205">
        <v>16</v>
      </c>
      <c r="H404" s="205">
        <v>16</v>
      </c>
      <c r="I404" s="205">
        <v>8.4</v>
      </c>
      <c r="J404" s="205">
        <v>20.2</v>
      </c>
      <c r="K404" s="205">
        <v>21.7</v>
      </c>
      <c r="L404" s="205">
        <v>23.5</v>
      </c>
      <c r="M404" s="205">
        <v>25.1</v>
      </c>
      <c r="N404" s="205">
        <v>25.1</v>
      </c>
      <c r="O404" s="205">
        <v>3.1</v>
      </c>
      <c r="P404" s="205">
        <v>2.7</v>
      </c>
      <c r="Q404" s="205">
        <v>4.8</v>
      </c>
      <c r="R404" s="205">
        <v>4.5999999999999996</v>
      </c>
      <c r="S404" s="205">
        <v>5.8</v>
      </c>
      <c r="T404" s="205">
        <v>5.8</v>
      </c>
      <c r="U404" s="205">
        <v>15</v>
      </c>
      <c r="V404" s="205">
        <v>16</v>
      </c>
      <c r="W404" s="205">
        <v>25</v>
      </c>
      <c r="X404" s="205">
        <v>25</v>
      </c>
      <c r="Y404" s="205">
        <v>25</v>
      </c>
      <c r="Z404" s="205">
        <v>25</v>
      </c>
      <c r="AA404" s="206">
        <f t="shared" si="165"/>
        <v>13888.888888888887</v>
      </c>
      <c r="AB404" s="206">
        <f t="shared" si="165"/>
        <v>26041.666666666668</v>
      </c>
      <c r="AC404" s="206">
        <f t="shared" si="165"/>
        <v>20333.333333333332</v>
      </c>
      <c r="AD404" s="206">
        <f t="shared" si="165"/>
        <v>25333.333333333332</v>
      </c>
      <c r="AE404" s="206">
        <f t="shared" si="165"/>
        <v>25333.333333333332</v>
      </c>
      <c r="AF404" s="206">
        <f t="shared" si="165"/>
        <v>25333.333333333332</v>
      </c>
      <c r="AG404" s="205">
        <v>2.5</v>
      </c>
      <c r="AH404" s="205">
        <v>5</v>
      </c>
      <c r="AI404" s="205">
        <v>6.1</v>
      </c>
      <c r="AJ404" s="205">
        <v>7.6</v>
      </c>
      <c r="AK404" s="205">
        <v>7.6</v>
      </c>
      <c r="AL404" s="205">
        <v>7.6</v>
      </c>
    </row>
    <row r="405" spans="1:38" s="115" customFormat="1" ht="15.6" x14ac:dyDescent="0.25">
      <c r="A405" s="204"/>
      <c r="B405" s="204"/>
      <c r="C405" s="20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6"/>
      <c r="AB405" s="206"/>
      <c r="AC405" s="206"/>
      <c r="AD405" s="206"/>
      <c r="AE405" s="206"/>
      <c r="AF405" s="206"/>
      <c r="AG405" s="205"/>
      <c r="AH405" s="205"/>
      <c r="AI405" s="205"/>
      <c r="AJ405" s="205"/>
      <c r="AK405" s="205"/>
      <c r="AL405" s="205"/>
    </row>
    <row r="406" spans="1:38" ht="16.2" x14ac:dyDescent="0.25">
      <c r="A406" s="201" t="s">
        <v>323</v>
      </c>
      <c r="B406" s="201"/>
      <c r="C406" s="202">
        <f>C407</f>
        <v>15.093999999999999</v>
      </c>
      <c r="D406" s="202">
        <f t="shared" ref="D406:Z406" si="167">D407</f>
        <v>19.972000000000001</v>
      </c>
      <c r="E406" s="202">
        <f t="shared" si="167"/>
        <v>20.690999999999999</v>
      </c>
      <c r="F406" s="202">
        <f t="shared" si="167"/>
        <v>20.81</v>
      </c>
      <c r="G406" s="202">
        <f t="shared" si="167"/>
        <v>20.751000000000001</v>
      </c>
      <c r="H406" s="202">
        <f t="shared" si="167"/>
        <v>20.751000000000001</v>
      </c>
      <c r="I406" s="202">
        <f t="shared" si="167"/>
        <v>15.093999999999999</v>
      </c>
      <c r="J406" s="202">
        <f t="shared" si="167"/>
        <v>19.972000000000001</v>
      </c>
      <c r="K406" s="202">
        <f t="shared" si="167"/>
        <v>20.690999999999999</v>
      </c>
      <c r="L406" s="202">
        <f t="shared" si="167"/>
        <v>20.811</v>
      </c>
      <c r="M406" s="202">
        <f t="shared" si="167"/>
        <v>20.8</v>
      </c>
      <c r="N406" s="202">
        <f t="shared" si="167"/>
        <v>20.8</v>
      </c>
      <c r="O406" s="202">
        <f t="shared" si="167"/>
        <v>4.9640000000000004</v>
      </c>
      <c r="P406" s="202">
        <f t="shared" si="167"/>
        <v>3.048</v>
      </c>
      <c r="Q406" s="202">
        <f t="shared" si="167"/>
        <v>3.1579999999999999</v>
      </c>
      <c r="R406" s="202">
        <f t="shared" si="167"/>
        <v>3.1760000000000002</v>
      </c>
      <c r="S406" s="202">
        <f t="shared" si="167"/>
        <v>3.1669999999999998</v>
      </c>
      <c r="T406" s="202">
        <f t="shared" si="167"/>
        <v>3.1669999999999998</v>
      </c>
      <c r="U406" s="202">
        <f t="shared" si="167"/>
        <v>9</v>
      </c>
      <c r="V406" s="202">
        <f t="shared" si="167"/>
        <v>11</v>
      </c>
      <c r="W406" s="202">
        <f t="shared" si="167"/>
        <v>11</v>
      </c>
      <c r="X406" s="202">
        <f t="shared" si="167"/>
        <v>11</v>
      </c>
      <c r="Y406" s="202">
        <f t="shared" si="167"/>
        <v>11</v>
      </c>
      <c r="Z406" s="202">
        <f t="shared" si="167"/>
        <v>11</v>
      </c>
      <c r="AA406" s="203">
        <f t="shared" ref="AA406:AF407" si="168">AG406/U406/12*1000*1000</f>
        <v>12638.888888888889</v>
      </c>
      <c r="AB406" s="203">
        <f t="shared" si="168"/>
        <v>16772.727272727272</v>
      </c>
      <c r="AC406" s="203">
        <f t="shared" si="168"/>
        <v>17378.78787878788</v>
      </c>
      <c r="AD406" s="203">
        <f t="shared" si="168"/>
        <v>17477.272727272728</v>
      </c>
      <c r="AE406" s="203">
        <f t="shared" si="168"/>
        <v>17424.24242424242</v>
      </c>
      <c r="AF406" s="203">
        <f t="shared" si="168"/>
        <v>17424.24242424242</v>
      </c>
      <c r="AG406" s="202">
        <f t="shared" ref="AG406:AL406" si="169">AG407</f>
        <v>1.365</v>
      </c>
      <c r="AH406" s="202">
        <f t="shared" si="169"/>
        <v>2.214</v>
      </c>
      <c r="AI406" s="202">
        <f t="shared" si="169"/>
        <v>2.294</v>
      </c>
      <c r="AJ406" s="202">
        <f t="shared" si="169"/>
        <v>2.3069999999999999</v>
      </c>
      <c r="AK406" s="202">
        <f t="shared" si="169"/>
        <v>2.2999999999999998</v>
      </c>
      <c r="AL406" s="202">
        <f t="shared" si="169"/>
        <v>2.2999999999999998</v>
      </c>
    </row>
    <row r="407" spans="1:38" s="116" customFormat="1" ht="15.6" x14ac:dyDescent="0.25">
      <c r="A407" s="204" t="s">
        <v>261</v>
      </c>
      <c r="B407" s="204" t="s">
        <v>262</v>
      </c>
      <c r="C407" s="205">
        <v>15.093999999999999</v>
      </c>
      <c r="D407" s="205">
        <v>19.972000000000001</v>
      </c>
      <c r="E407" s="205">
        <v>20.690999999999999</v>
      </c>
      <c r="F407" s="205">
        <v>20.81</v>
      </c>
      <c r="G407" s="205">
        <v>20.751000000000001</v>
      </c>
      <c r="H407" s="205">
        <v>20.751000000000001</v>
      </c>
      <c r="I407" s="205">
        <v>15.093999999999999</v>
      </c>
      <c r="J407" s="205">
        <v>19.972000000000001</v>
      </c>
      <c r="K407" s="205">
        <v>20.690999999999999</v>
      </c>
      <c r="L407" s="205">
        <v>20.811</v>
      </c>
      <c r="M407" s="205">
        <v>20.8</v>
      </c>
      <c r="N407" s="205">
        <v>20.8</v>
      </c>
      <c r="O407" s="205">
        <v>4.9640000000000004</v>
      </c>
      <c r="P407" s="205">
        <v>3.048</v>
      </c>
      <c r="Q407" s="205">
        <v>3.1579999999999999</v>
      </c>
      <c r="R407" s="205">
        <v>3.1760000000000002</v>
      </c>
      <c r="S407" s="205">
        <v>3.1669999999999998</v>
      </c>
      <c r="T407" s="205">
        <v>3.1669999999999998</v>
      </c>
      <c r="U407" s="205">
        <v>9</v>
      </c>
      <c r="V407" s="205">
        <v>11</v>
      </c>
      <c r="W407" s="205">
        <v>11</v>
      </c>
      <c r="X407" s="205">
        <v>11</v>
      </c>
      <c r="Y407" s="205">
        <v>11</v>
      </c>
      <c r="Z407" s="205">
        <v>11</v>
      </c>
      <c r="AA407" s="206">
        <f t="shared" si="168"/>
        <v>12638.888888888889</v>
      </c>
      <c r="AB407" s="206">
        <f t="shared" si="168"/>
        <v>16772.727272727272</v>
      </c>
      <c r="AC407" s="206">
        <f t="shared" si="168"/>
        <v>17378.78787878788</v>
      </c>
      <c r="AD407" s="206">
        <f t="shared" si="168"/>
        <v>17477.272727272728</v>
      </c>
      <c r="AE407" s="206">
        <f t="shared" si="168"/>
        <v>17424.24242424242</v>
      </c>
      <c r="AF407" s="206">
        <f t="shared" si="168"/>
        <v>17424.24242424242</v>
      </c>
      <c r="AG407" s="205">
        <v>1.365</v>
      </c>
      <c r="AH407" s="205">
        <v>2.214</v>
      </c>
      <c r="AI407" s="205">
        <v>2.294</v>
      </c>
      <c r="AJ407" s="205">
        <v>2.3069999999999999</v>
      </c>
      <c r="AK407" s="205">
        <v>2.2999999999999998</v>
      </c>
      <c r="AL407" s="205">
        <v>2.2999999999999998</v>
      </c>
    </row>
    <row r="408" spans="1:38" ht="15.6" x14ac:dyDescent="0.25">
      <c r="A408" s="204"/>
      <c r="B408" s="204"/>
      <c r="C408" s="205"/>
      <c r="D408" s="205"/>
      <c r="E408" s="205"/>
      <c r="F408" s="205"/>
      <c r="G408" s="205"/>
      <c r="H408" s="205"/>
      <c r="I408" s="205"/>
      <c r="J408" s="205"/>
      <c r="K408" s="205"/>
      <c r="L408" s="205"/>
      <c r="M408" s="205"/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6"/>
      <c r="AB408" s="206"/>
      <c r="AC408" s="206"/>
      <c r="AD408" s="206"/>
      <c r="AE408" s="206"/>
      <c r="AF408" s="206"/>
      <c r="AG408" s="205"/>
      <c r="AH408" s="205"/>
      <c r="AI408" s="205"/>
      <c r="AJ408" s="205"/>
      <c r="AK408" s="205"/>
      <c r="AL408" s="205"/>
    </row>
    <row r="409" spans="1:38" s="27" customFormat="1" ht="62.4" x14ac:dyDescent="0.25">
      <c r="A409" s="192" t="s">
        <v>186</v>
      </c>
      <c r="B409" s="192"/>
      <c r="C409" s="193">
        <f>C411+C416+C419</f>
        <v>80.8</v>
      </c>
      <c r="D409" s="193">
        <f t="shared" ref="D409:Z409" si="170">D411+D416+D419</f>
        <v>100.69999999999999</v>
      </c>
      <c r="E409" s="193">
        <f t="shared" si="170"/>
        <v>99.960000000000008</v>
      </c>
      <c r="F409" s="193">
        <f t="shared" si="170"/>
        <v>99.445999999999998</v>
      </c>
      <c r="G409" s="193">
        <f t="shared" si="170"/>
        <v>105.602</v>
      </c>
      <c r="H409" s="193">
        <f t="shared" si="170"/>
        <v>112.1</v>
      </c>
      <c r="I409" s="193">
        <f t="shared" si="170"/>
        <v>63.300000000000004</v>
      </c>
      <c r="J409" s="193">
        <f t="shared" si="170"/>
        <v>85.6</v>
      </c>
      <c r="K409" s="193">
        <f t="shared" si="170"/>
        <v>91.759999999999991</v>
      </c>
      <c r="L409" s="193">
        <f t="shared" si="170"/>
        <v>98.445999999999998</v>
      </c>
      <c r="M409" s="193">
        <f t="shared" si="170"/>
        <v>105.602</v>
      </c>
      <c r="N409" s="193">
        <f t="shared" si="170"/>
        <v>112.1</v>
      </c>
      <c r="O409" s="193">
        <f t="shared" si="170"/>
        <v>4.0000000000000001E-3</v>
      </c>
      <c r="P409" s="193">
        <f t="shared" si="170"/>
        <v>4.0000000000000001E-3</v>
      </c>
      <c r="Q409" s="193">
        <f t="shared" si="170"/>
        <v>5.0000000000000001E-3</v>
      </c>
      <c r="R409" s="193">
        <f t="shared" si="170"/>
        <v>5.0000000000000001E-3</v>
      </c>
      <c r="S409" s="193">
        <f t="shared" si="170"/>
        <v>6.0000000000000001E-3</v>
      </c>
      <c r="T409" s="193">
        <f t="shared" si="170"/>
        <v>6.0000000000000001E-3</v>
      </c>
      <c r="U409" s="193">
        <f t="shared" si="170"/>
        <v>210.1</v>
      </c>
      <c r="V409" s="193">
        <f t="shared" si="170"/>
        <v>225.7</v>
      </c>
      <c r="W409" s="193">
        <f t="shared" si="170"/>
        <v>226.1</v>
      </c>
      <c r="X409" s="193">
        <f t="shared" si="170"/>
        <v>226.1</v>
      </c>
      <c r="Y409" s="193">
        <f t="shared" si="170"/>
        <v>226.1</v>
      </c>
      <c r="Z409" s="193">
        <f t="shared" si="170"/>
        <v>226.1</v>
      </c>
      <c r="AA409" s="194">
        <f t="shared" ref="AA409:AF409" si="171">AG409/U409/12*1000*1000</f>
        <v>24313.818816436615</v>
      </c>
      <c r="AB409" s="194">
        <f t="shared" si="171"/>
        <v>27365.603308226255</v>
      </c>
      <c r="AC409" s="194">
        <f t="shared" si="171"/>
        <v>30852.130325814538</v>
      </c>
      <c r="AD409" s="194">
        <f t="shared" si="171"/>
        <v>33135.780628040695</v>
      </c>
      <c r="AE409" s="194">
        <f t="shared" si="171"/>
        <v>35366.357069143451</v>
      </c>
      <c r="AF409" s="194">
        <f t="shared" si="171"/>
        <v>37704.555506413097</v>
      </c>
      <c r="AG409" s="193">
        <f t="shared" ref="AG409:AL409" si="172">AG411+AG416+AG419</f>
        <v>61.300000000000004</v>
      </c>
      <c r="AH409" s="193">
        <f t="shared" si="172"/>
        <v>74.11699999999999</v>
      </c>
      <c r="AI409" s="193">
        <f t="shared" si="172"/>
        <v>83.707999999999998</v>
      </c>
      <c r="AJ409" s="193">
        <f t="shared" si="172"/>
        <v>89.904000000000011</v>
      </c>
      <c r="AK409" s="193">
        <f t="shared" si="172"/>
        <v>95.956000000000003</v>
      </c>
      <c r="AL409" s="193">
        <f t="shared" si="172"/>
        <v>102.3</v>
      </c>
    </row>
    <row r="410" spans="1:38" ht="15.6" x14ac:dyDescent="0.25">
      <c r="A410" s="198" t="s">
        <v>201</v>
      </c>
      <c r="B410" s="198"/>
      <c r="C410" s="199"/>
      <c r="D410" s="199"/>
      <c r="E410" s="199"/>
      <c r="F410" s="199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199"/>
      <c r="AA410" s="200"/>
      <c r="AB410" s="200"/>
      <c r="AC410" s="200"/>
      <c r="AD410" s="200"/>
      <c r="AE410" s="200"/>
      <c r="AF410" s="200"/>
      <c r="AG410" s="199"/>
      <c r="AH410" s="199"/>
      <c r="AI410" s="199"/>
      <c r="AJ410" s="199"/>
      <c r="AK410" s="199"/>
      <c r="AL410" s="199"/>
    </row>
    <row r="411" spans="1:38" ht="32.4" x14ac:dyDescent="0.25">
      <c r="A411" s="201" t="s">
        <v>321</v>
      </c>
      <c r="B411" s="201"/>
      <c r="C411" s="202">
        <f>SUM(C412:C414)</f>
        <v>68.7</v>
      </c>
      <c r="D411" s="202">
        <f t="shared" ref="D411:Z411" si="173">SUM(D412:D414)</f>
        <v>82.8</v>
      </c>
      <c r="E411" s="202">
        <f t="shared" si="173"/>
        <v>81.36</v>
      </c>
      <c r="F411" s="202">
        <f t="shared" si="173"/>
        <v>80.146000000000001</v>
      </c>
      <c r="G411" s="202">
        <f t="shared" si="173"/>
        <v>85.552000000000007</v>
      </c>
      <c r="H411" s="202">
        <f t="shared" si="173"/>
        <v>92</v>
      </c>
      <c r="I411" s="202">
        <f t="shared" si="173"/>
        <v>51.2</v>
      </c>
      <c r="J411" s="202">
        <f t="shared" si="173"/>
        <v>67.7</v>
      </c>
      <c r="K411" s="202">
        <f t="shared" si="173"/>
        <v>73.16</v>
      </c>
      <c r="L411" s="202">
        <f t="shared" si="173"/>
        <v>79.146000000000001</v>
      </c>
      <c r="M411" s="202">
        <f t="shared" si="173"/>
        <v>85.552000000000007</v>
      </c>
      <c r="N411" s="202">
        <f t="shared" si="173"/>
        <v>92</v>
      </c>
      <c r="O411" s="202">
        <f t="shared" si="173"/>
        <v>0</v>
      </c>
      <c r="P411" s="202">
        <f t="shared" si="173"/>
        <v>0</v>
      </c>
      <c r="Q411" s="202">
        <f t="shared" si="173"/>
        <v>0</v>
      </c>
      <c r="R411" s="202">
        <f t="shared" si="173"/>
        <v>0</v>
      </c>
      <c r="S411" s="202">
        <f t="shared" si="173"/>
        <v>0</v>
      </c>
      <c r="T411" s="202">
        <f t="shared" si="173"/>
        <v>0</v>
      </c>
      <c r="U411" s="202">
        <f t="shared" si="173"/>
        <v>200.1</v>
      </c>
      <c r="V411" s="202">
        <f t="shared" si="173"/>
        <v>207.7</v>
      </c>
      <c r="W411" s="202">
        <f t="shared" si="173"/>
        <v>208.1</v>
      </c>
      <c r="X411" s="202">
        <f t="shared" si="173"/>
        <v>208.1</v>
      </c>
      <c r="Y411" s="202">
        <f t="shared" si="173"/>
        <v>208.1</v>
      </c>
      <c r="Z411" s="202">
        <f t="shared" si="173"/>
        <v>208.1</v>
      </c>
      <c r="AA411" s="203">
        <f t="shared" ref="AA411:AF414" si="174">AG411/U411/12*1000*1000</f>
        <v>23779.77677827753</v>
      </c>
      <c r="AB411" s="203">
        <f t="shared" si="174"/>
        <v>28212.566201251804</v>
      </c>
      <c r="AC411" s="203">
        <f t="shared" si="174"/>
        <v>31898.926798013781</v>
      </c>
      <c r="AD411" s="203">
        <f t="shared" si="174"/>
        <v>34279.993592823972</v>
      </c>
      <c r="AE411" s="203">
        <f t="shared" si="174"/>
        <v>36583.373378183576</v>
      </c>
      <c r="AF411" s="203">
        <f t="shared" si="174"/>
        <v>39123.818676918148</v>
      </c>
      <c r="AG411" s="202">
        <f t="shared" ref="AG411:AL411" si="175">SUM(AG412:AG414)</f>
        <v>57.1</v>
      </c>
      <c r="AH411" s="202">
        <f t="shared" si="175"/>
        <v>70.316999999999993</v>
      </c>
      <c r="AI411" s="202">
        <f t="shared" si="175"/>
        <v>79.658000000000001</v>
      </c>
      <c r="AJ411" s="202">
        <f t="shared" si="175"/>
        <v>85.604000000000013</v>
      </c>
      <c r="AK411" s="202">
        <f t="shared" si="175"/>
        <v>91.356000000000009</v>
      </c>
      <c r="AL411" s="202">
        <f t="shared" si="175"/>
        <v>97.7</v>
      </c>
    </row>
    <row r="412" spans="1:38" s="115" customFormat="1" ht="15.6" x14ac:dyDescent="0.25">
      <c r="A412" s="204" t="s">
        <v>282</v>
      </c>
      <c r="B412" s="204" t="s">
        <v>283</v>
      </c>
      <c r="C412" s="205">
        <v>0</v>
      </c>
      <c r="D412" s="205">
        <v>0</v>
      </c>
      <c r="E412" s="205">
        <v>0</v>
      </c>
      <c r="F412" s="205">
        <v>0</v>
      </c>
      <c r="G412" s="205">
        <v>0</v>
      </c>
      <c r="H412" s="205">
        <v>0</v>
      </c>
      <c r="I412" s="205">
        <v>0</v>
      </c>
      <c r="J412" s="205">
        <v>0</v>
      </c>
      <c r="K412" s="205">
        <v>0</v>
      </c>
      <c r="L412" s="205">
        <v>0</v>
      </c>
      <c r="M412" s="205">
        <v>0</v>
      </c>
      <c r="N412" s="205">
        <v>0</v>
      </c>
      <c r="O412" s="205">
        <v>0</v>
      </c>
      <c r="P412" s="205">
        <v>0</v>
      </c>
      <c r="Q412" s="205">
        <v>0</v>
      </c>
      <c r="R412" s="205">
        <v>0</v>
      </c>
      <c r="S412" s="205">
        <v>0</v>
      </c>
      <c r="T412" s="205">
        <v>0</v>
      </c>
      <c r="U412" s="205">
        <v>116.1</v>
      </c>
      <c r="V412" s="205">
        <v>117.7</v>
      </c>
      <c r="W412" s="205">
        <v>118.1</v>
      </c>
      <c r="X412" s="205">
        <v>118.1</v>
      </c>
      <c r="Y412" s="205">
        <v>118.1</v>
      </c>
      <c r="Z412" s="205">
        <v>118.1</v>
      </c>
      <c r="AA412" s="206">
        <f t="shared" si="174"/>
        <v>21892.047085845537</v>
      </c>
      <c r="AB412" s="206">
        <f t="shared" si="174"/>
        <v>25700.934579439254</v>
      </c>
      <c r="AC412" s="206">
        <f t="shared" si="174"/>
        <v>29565.340107253738</v>
      </c>
      <c r="AD412" s="206">
        <f t="shared" si="174"/>
        <v>30764.888512559981</v>
      </c>
      <c r="AE412" s="206">
        <f t="shared" si="174"/>
        <v>31964.436917866213</v>
      </c>
      <c r="AF412" s="206">
        <f t="shared" si="174"/>
        <v>33234.546994072822</v>
      </c>
      <c r="AG412" s="205">
        <v>30.5</v>
      </c>
      <c r="AH412" s="205">
        <v>36.299999999999997</v>
      </c>
      <c r="AI412" s="205">
        <v>41.9</v>
      </c>
      <c r="AJ412" s="205">
        <v>43.6</v>
      </c>
      <c r="AK412" s="205">
        <v>45.3</v>
      </c>
      <c r="AL412" s="205">
        <v>47.1</v>
      </c>
    </row>
    <row r="413" spans="1:38" s="116" customFormat="1" ht="124.8" x14ac:dyDescent="0.25">
      <c r="A413" s="204" t="s">
        <v>284</v>
      </c>
      <c r="B413" s="204" t="s">
        <v>285</v>
      </c>
      <c r="C413" s="205">
        <v>68.7</v>
      </c>
      <c r="D413" s="205">
        <v>71.099999999999994</v>
      </c>
      <c r="E413" s="205">
        <v>69.2</v>
      </c>
      <c r="F413" s="205">
        <v>67.5</v>
      </c>
      <c r="G413" s="205">
        <v>72.400000000000006</v>
      </c>
      <c r="H413" s="205">
        <v>78.8</v>
      </c>
      <c r="I413" s="205">
        <v>51.2</v>
      </c>
      <c r="J413" s="205">
        <v>56</v>
      </c>
      <c r="K413" s="205">
        <v>61</v>
      </c>
      <c r="L413" s="205">
        <v>66.5</v>
      </c>
      <c r="M413" s="205">
        <v>72.400000000000006</v>
      </c>
      <c r="N413" s="205">
        <v>78.8</v>
      </c>
      <c r="O413" s="205">
        <v>0</v>
      </c>
      <c r="P413" s="205">
        <v>0</v>
      </c>
      <c r="Q413" s="205">
        <v>0</v>
      </c>
      <c r="R413" s="205">
        <v>0</v>
      </c>
      <c r="S413" s="205">
        <v>0</v>
      </c>
      <c r="T413" s="205">
        <v>0</v>
      </c>
      <c r="U413" s="205">
        <v>84</v>
      </c>
      <c r="V413" s="205">
        <v>82</v>
      </c>
      <c r="W413" s="205">
        <v>82</v>
      </c>
      <c r="X413" s="205">
        <v>82</v>
      </c>
      <c r="Y413" s="205">
        <v>82</v>
      </c>
      <c r="Z413" s="205">
        <v>82</v>
      </c>
      <c r="AA413" s="206">
        <f t="shared" si="174"/>
        <v>26388.888888888894</v>
      </c>
      <c r="AB413" s="206">
        <f t="shared" si="174"/>
        <v>30995.934959349594</v>
      </c>
      <c r="AC413" s="206">
        <f t="shared" si="174"/>
        <v>34654.471544715459</v>
      </c>
      <c r="AD413" s="206">
        <f t="shared" si="174"/>
        <v>38821.138211382124</v>
      </c>
      <c r="AE413" s="206">
        <f t="shared" si="174"/>
        <v>42784.552845528458</v>
      </c>
      <c r="AF413" s="206">
        <f t="shared" si="174"/>
        <v>47357.723577235774</v>
      </c>
      <c r="AG413" s="205">
        <v>26.6</v>
      </c>
      <c r="AH413" s="205">
        <v>30.5</v>
      </c>
      <c r="AI413" s="205">
        <v>34.1</v>
      </c>
      <c r="AJ413" s="205">
        <v>38.200000000000003</v>
      </c>
      <c r="AK413" s="205">
        <v>42.1</v>
      </c>
      <c r="AL413" s="205">
        <v>46.6</v>
      </c>
    </row>
    <row r="414" spans="1:38" s="116" customFormat="1" ht="16.2" x14ac:dyDescent="0.25">
      <c r="A414" s="204" t="s">
        <v>416</v>
      </c>
      <c r="B414" s="204" t="s">
        <v>273</v>
      </c>
      <c r="C414" s="205">
        <v>0</v>
      </c>
      <c r="D414" s="205">
        <v>11.7</v>
      </c>
      <c r="E414" s="205">
        <v>12.16</v>
      </c>
      <c r="F414" s="205">
        <v>12.646000000000001</v>
      </c>
      <c r="G414" s="205">
        <v>13.151999999999999</v>
      </c>
      <c r="H414" s="205">
        <v>13.2</v>
      </c>
      <c r="I414" s="205">
        <v>0</v>
      </c>
      <c r="J414" s="205">
        <v>11.7</v>
      </c>
      <c r="K414" s="205">
        <v>12.16</v>
      </c>
      <c r="L414" s="205">
        <v>12.646000000000001</v>
      </c>
      <c r="M414" s="205">
        <v>13.151999999999999</v>
      </c>
      <c r="N414" s="205">
        <v>13.2</v>
      </c>
      <c r="O414" s="205">
        <v>0</v>
      </c>
      <c r="P414" s="205">
        <v>0</v>
      </c>
      <c r="Q414" s="205">
        <v>0</v>
      </c>
      <c r="R414" s="205">
        <v>0</v>
      </c>
      <c r="S414" s="205">
        <v>0</v>
      </c>
      <c r="T414" s="205">
        <v>0</v>
      </c>
      <c r="U414" s="205">
        <v>0</v>
      </c>
      <c r="V414" s="205">
        <v>8</v>
      </c>
      <c r="W414" s="205">
        <v>8</v>
      </c>
      <c r="X414" s="205">
        <v>8</v>
      </c>
      <c r="Y414" s="205">
        <v>8</v>
      </c>
      <c r="Z414" s="205">
        <v>8</v>
      </c>
      <c r="AA414" s="203" t="e">
        <f t="shared" si="174"/>
        <v>#DIV/0!</v>
      </c>
      <c r="AB414" s="203">
        <f t="shared" si="174"/>
        <v>36635.416666666664</v>
      </c>
      <c r="AC414" s="203">
        <f t="shared" si="174"/>
        <v>38104.166666666672</v>
      </c>
      <c r="AD414" s="203">
        <f t="shared" si="174"/>
        <v>39625</v>
      </c>
      <c r="AE414" s="203">
        <f t="shared" si="174"/>
        <v>41208.333333333336</v>
      </c>
      <c r="AF414" s="203">
        <f t="shared" si="174"/>
        <v>41666.666666666664</v>
      </c>
      <c r="AG414" s="205">
        <v>0</v>
      </c>
      <c r="AH414" s="205">
        <v>3.5169999999999999</v>
      </c>
      <c r="AI414" s="205">
        <v>3.6579999999999999</v>
      </c>
      <c r="AJ414" s="205">
        <v>3.8039999999999998</v>
      </c>
      <c r="AK414" s="205">
        <v>3.956</v>
      </c>
      <c r="AL414" s="205">
        <v>4</v>
      </c>
    </row>
    <row r="415" spans="1:38" s="116" customFormat="1" ht="16.2" x14ac:dyDescent="0.25">
      <c r="A415" s="204"/>
      <c r="B415" s="204"/>
      <c r="C415" s="205"/>
      <c r="D415" s="205"/>
      <c r="E415" s="205"/>
      <c r="F415" s="205"/>
      <c r="G415" s="205"/>
      <c r="H415" s="205"/>
      <c r="I415" s="205"/>
      <c r="J415" s="205"/>
      <c r="K415" s="205"/>
      <c r="L415" s="205"/>
      <c r="M415" s="205"/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3"/>
      <c r="AB415" s="203"/>
      <c r="AC415" s="203"/>
      <c r="AD415" s="203"/>
      <c r="AE415" s="203"/>
      <c r="AF415" s="203"/>
      <c r="AG415" s="205"/>
      <c r="AH415" s="205"/>
      <c r="AI415" s="205"/>
      <c r="AJ415" s="205"/>
      <c r="AK415" s="205"/>
      <c r="AL415" s="205"/>
    </row>
    <row r="416" spans="1:38" ht="16.2" x14ac:dyDescent="0.25">
      <c r="A416" s="201" t="s">
        <v>322</v>
      </c>
      <c r="B416" s="201"/>
      <c r="C416" s="202">
        <f>C417</f>
        <v>12.1</v>
      </c>
      <c r="D416" s="202">
        <f t="shared" ref="D416:Z416" si="176">D417</f>
        <v>17.899999999999999</v>
      </c>
      <c r="E416" s="202">
        <f t="shared" si="176"/>
        <v>18.600000000000001</v>
      </c>
      <c r="F416" s="202">
        <f t="shared" si="176"/>
        <v>19.3</v>
      </c>
      <c r="G416" s="202">
        <f t="shared" si="176"/>
        <v>20.05</v>
      </c>
      <c r="H416" s="202">
        <f t="shared" si="176"/>
        <v>20.100000000000001</v>
      </c>
      <c r="I416" s="202">
        <f t="shared" si="176"/>
        <v>12.1</v>
      </c>
      <c r="J416" s="202">
        <f t="shared" si="176"/>
        <v>17.899999999999999</v>
      </c>
      <c r="K416" s="202">
        <f t="shared" si="176"/>
        <v>18.600000000000001</v>
      </c>
      <c r="L416" s="202">
        <f t="shared" si="176"/>
        <v>19.3</v>
      </c>
      <c r="M416" s="202">
        <f t="shared" si="176"/>
        <v>20.05</v>
      </c>
      <c r="N416" s="202">
        <f t="shared" si="176"/>
        <v>20.100000000000001</v>
      </c>
      <c r="O416" s="202">
        <f t="shared" si="176"/>
        <v>4.0000000000000001E-3</v>
      </c>
      <c r="P416" s="202">
        <f t="shared" si="176"/>
        <v>4.0000000000000001E-3</v>
      </c>
      <c r="Q416" s="202">
        <f t="shared" si="176"/>
        <v>5.0000000000000001E-3</v>
      </c>
      <c r="R416" s="202">
        <f t="shared" si="176"/>
        <v>5.0000000000000001E-3</v>
      </c>
      <c r="S416" s="202">
        <f t="shared" si="176"/>
        <v>6.0000000000000001E-3</v>
      </c>
      <c r="T416" s="202">
        <f t="shared" si="176"/>
        <v>6.0000000000000001E-3</v>
      </c>
      <c r="U416" s="202">
        <f t="shared" si="176"/>
        <v>10</v>
      </c>
      <c r="V416" s="202">
        <f t="shared" si="176"/>
        <v>18</v>
      </c>
      <c r="W416" s="202">
        <f t="shared" si="176"/>
        <v>18</v>
      </c>
      <c r="X416" s="202">
        <f t="shared" si="176"/>
        <v>18</v>
      </c>
      <c r="Y416" s="202">
        <f t="shared" si="176"/>
        <v>18</v>
      </c>
      <c r="Z416" s="202">
        <f t="shared" si="176"/>
        <v>18</v>
      </c>
      <c r="AA416" s="203">
        <f t="shared" ref="AA416:AA417" si="177">AG416/U416/12*1000*1000</f>
        <v>35000</v>
      </c>
      <c r="AB416" s="203">
        <f t="shared" ref="AB416:AB417" si="178">AH416/V416/12*1000*1000</f>
        <v>17592.592592592595</v>
      </c>
      <c r="AC416" s="203">
        <f t="shared" ref="AC416:AC417" si="179">AI416/W416/12*1000*1000</f>
        <v>18750</v>
      </c>
      <c r="AD416" s="203">
        <f t="shared" ref="AD416:AD417" si="180">AJ416/X416/12*1000*1000</f>
        <v>19907.407407407405</v>
      </c>
      <c r="AE416" s="203">
        <f t="shared" ref="AE416:AE417" si="181">AK416/Y416/12*1000*1000</f>
        <v>21296.296296296296</v>
      </c>
      <c r="AF416" s="203">
        <f t="shared" ref="AF416:AF417" si="182">AL416/Z416/12*1000*1000</f>
        <v>21296.296296296296</v>
      </c>
      <c r="AG416" s="202">
        <f t="shared" ref="AG416:AL416" si="183">AG417</f>
        <v>4.2</v>
      </c>
      <c r="AH416" s="202">
        <f t="shared" si="183"/>
        <v>3.8</v>
      </c>
      <c r="AI416" s="202">
        <f t="shared" si="183"/>
        <v>4.05</v>
      </c>
      <c r="AJ416" s="202">
        <f t="shared" si="183"/>
        <v>4.3</v>
      </c>
      <c r="AK416" s="202">
        <f t="shared" si="183"/>
        <v>4.5999999999999996</v>
      </c>
      <c r="AL416" s="202">
        <f t="shared" si="183"/>
        <v>4.5999999999999996</v>
      </c>
    </row>
    <row r="417" spans="1:39" s="116" customFormat="1" ht="15.6" x14ac:dyDescent="0.25">
      <c r="A417" s="204" t="s">
        <v>286</v>
      </c>
      <c r="B417" s="204" t="s">
        <v>273</v>
      </c>
      <c r="C417" s="205">
        <v>12.1</v>
      </c>
      <c r="D417" s="205">
        <v>17.899999999999999</v>
      </c>
      <c r="E417" s="205">
        <v>18.600000000000001</v>
      </c>
      <c r="F417" s="205">
        <v>19.3</v>
      </c>
      <c r="G417" s="205">
        <v>20.05</v>
      </c>
      <c r="H417" s="205">
        <v>20.100000000000001</v>
      </c>
      <c r="I417" s="205">
        <v>12.1</v>
      </c>
      <c r="J417" s="205">
        <v>17.899999999999999</v>
      </c>
      <c r="K417" s="205">
        <v>18.600000000000001</v>
      </c>
      <c r="L417" s="205">
        <v>19.3</v>
      </c>
      <c r="M417" s="205">
        <v>20.05</v>
      </c>
      <c r="N417" s="205">
        <v>20.100000000000001</v>
      </c>
      <c r="O417" s="205">
        <v>4.0000000000000001E-3</v>
      </c>
      <c r="P417" s="205">
        <v>4.0000000000000001E-3</v>
      </c>
      <c r="Q417" s="205">
        <v>5.0000000000000001E-3</v>
      </c>
      <c r="R417" s="205">
        <v>5.0000000000000001E-3</v>
      </c>
      <c r="S417" s="205">
        <v>6.0000000000000001E-3</v>
      </c>
      <c r="T417" s="205">
        <v>6.0000000000000001E-3</v>
      </c>
      <c r="U417" s="205">
        <v>10</v>
      </c>
      <c r="V417" s="205">
        <v>18</v>
      </c>
      <c r="W417" s="205">
        <v>18</v>
      </c>
      <c r="X417" s="205">
        <v>18</v>
      </c>
      <c r="Y417" s="205">
        <v>18</v>
      </c>
      <c r="Z417" s="205">
        <v>18</v>
      </c>
      <c r="AA417" s="210">
        <f t="shared" si="177"/>
        <v>35000</v>
      </c>
      <c r="AB417" s="210">
        <f t="shared" si="178"/>
        <v>17592.592592592595</v>
      </c>
      <c r="AC417" s="210">
        <f t="shared" si="179"/>
        <v>18750</v>
      </c>
      <c r="AD417" s="210">
        <f t="shared" si="180"/>
        <v>19907.407407407405</v>
      </c>
      <c r="AE417" s="210">
        <f t="shared" si="181"/>
        <v>21296.296296296296</v>
      </c>
      <c r="AF417" s="210">
        <f t="shared" si="182"/>
        <v>21296.296296296296</v>
      </c>
      <c r="AG417" s="211">
        <v>4.2</v>
      </c>
      <c r="AH417" s="211">
        <v>3.8</v>
      </c>
      <c r="AI417" s="211">
        <v>4.05</v>
      </c>
      <c r="AJ417" s="211">
        <v>4.3</v>
      </c>
      <c r="AK417" s="211">
        <v>4.5999999999999996</v>
      </c>
      <c r="AL417" s="211">
        <v>4.5999999999999996</v>
      </c>
    </row>
    <row r="418" spans="1:39" s="116" customFormat="1" ht="15.6" x14ac:dyDescent="0.25">
      <c r="A418" s="204"/>
      <c r="B418" s="204"/>
      <c r="C418" s="205"/>
      <c r="D418" s="205"/>
      <c r="E418" s="205"/>
      <c r="F418" s="205"/>
      <c r="G418" s="205"/>
      <c r="H418" s="205"/>
      <c r="I418" s="205"/>
      <c r="J418" s="205"/>
      <c r="K418" s="205"/>
      <c r="L418" s="205"/>
      <c r="M418" s="205"/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10"/>
      <c r="AB418" s="210"/>
      <c r="AC418" s="210"/>
      <c r="AD418" s="210"/>
      <c r="AE418" s="210"/>
      <c r="AF418" s="210"/>
      <c r="AG418" s="211"/>
      <c r="AH418" s="211"/>
      <c r="AI418" s="211"/>
      <c r="AJ418" s="211"/>
      <c r="AK418" s="211"/>
      <c r="AL418" s="211"/>
    </row>
    <row r="419" spans="1:39" ht="16.2" x14ac:dyDescent="0.25">
      <c r="A419" s="201" t="s">
        <v>323</v>
      </c>
      <c r="B419" s="201"/>
      <c r="C419" s="202">
        <f>C420</f>
        <v>0</v>
      </c>
      <c r="D419" s="202">
        <f t="shared" ref="D419:Z419" si="184">D420</f>
        <v>0</v>
      </c>
      <c r="E419" s="202">
        <f t="shared" si="184"/>
        <v>0</v>
      </c>
      <c r="F419" s="202">
        <f t="shared" si="184"/>
        <v>0</v>
      </c>
      <c r="G419" s="202">
        <f t="shared" si="184"/>
        <v>0</v>
      </c>
      <c r="H419" s="202">
        <f t="shared" si="184"/>
        <v>0</v>
      </c>
      <c r="I419" s="202">
        <f t="shared" si="184"/>
        <v>0</v>
      </c>
      <c r="J419" s="202">
        <f t="shared" si="184"/>
        <v>0</v>
      </c>
      <c r="K419" s="202">
        <f t="shared" si="184"/>
        <v>0</v>
      </c>
      <c r="L419" s="202">
        <f t="shared" si="184"/>
        <v>0</v>
      </c>
      <c r="M419" s="202">
        <f t="shared" si="184"/>
        <v>0</v>
      </c>
      <c r="N419" s="202">
        <f t="shared" si="184"/>
        <v>0</v>
      </c>
      <c r="O419" s="202">
        <f t="shared" si="184"/>
        <v>0</v>
      </c>
      <c r="P419" s="202">
        <f t="shared" si="184"/>
        <v>0</v>
      </c>
      <c r="Q419" s="202">
        <f t="shared" si="184"/>
        <v>0</v>
      </c>
      <c r="R419" s="202">
        <f t="shared" si="184"/>
        <v>0</v>
      </c>
      <c r="S419" s="202">
        <f t="shared" si="184"/>
        <v>0</v>
      </c>
      <c r="T419" s="202">
        <f t="shared" si="184"/>
        <v>0</v>
      </c>
      <c r="U419" s="202">
        <f t="shared" si="184"/>
        <v>0</v>
      </c>
      <c r="V419" s="202">
        <f t="shared" si="184"/>
        <v>0</v>
      </c>
      <c r="W419" s="202">
        <f t="shared" si="184"/>
        <v>0</v>
      </c>
      <c r="X419" s="202">
        <f t="shared" si="184"/>
        <v>0</v>
      </c>
      <c r="Y419" s="202">
        <f t="shared" si="184"/>
        <v>0</v>
      </c>
      <c r="Z419" s="202">
        <f t="shared" si="184"/>
        <v>0</v>
      </c>
      <c r="AA419" s="203" t="e">
        <f>AG419/U419/12*1000*1000</f>
        <v>#DIV/0!</v>
      </c>
      <c r="AB419" s="203" t="e">
        <f t="shared" ref="AB419:AF419" si="185">AH419/V419/12*1000*1000</f>
        <v>#DIV/0!</v>
      </c>
      <c r="AC419" s="203" t="e">
        <f t="shared" si="185"/>
        <v>#DIV/0!</v>
      </c>
      <c r="AD419" s="203" t="e">
        <f t="shared" si="185"/>
        <v>#DIV/0!</v>
      </c>
      <c r="AE419" s="203" t="e">
        <f t="shared" si="185"/>
        <v>#DIV/0!</v>
      </c>
      <c r="AF419" s="203" t="e">
        <f t="shared" si="185"/>
        <v>#DIV/0!</v>
      </c>
      <c r="AG419" s="202">
        <f t="shared" ref="AG419:AL419" si="186">AG420</f>
        <v>0</v>
      </c>
      <c r="AH419" s="202">
        <f t="shared" si="186"/>
        <v>0</v>
      </c>
      <c r="AI419" s="202">
        <f t="shared" si="186"/>
        <v>0</v>
      </c>
      <c r="AJ419" s="202">
        <f t="shared" si="186"/>
        <v>0</v>
      </c>
      <c r="AK419" s="202">
        <f t="shared" si="186"/>
        <v>0</v>
      </c>
      <c r="AL419" s="202">
        <f t="shared" si="186"/>
        <v>0</v>
      </c>
    </row>
    <row r="420" spans="1:39" s="108" customFormat="1" ht="15.6" x14ac:dyDescent="0.25">
      <c r="A420" s="204"/>
      <c r="B420" s="204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6"/>
      <c r="AB420" s="206"/>
      <c r="AC420" s="206"/>
      <c r="AD420" s="206"/>
      <c r="AE420" s="206"/>
      <c r="AF420" s="206"/>
      <c r="AG420" s="205"/>
      <c r="AH420" s="205"/>
      <c r="AI420" s="205"/>
      <c r="AJ420" s="205"/>
      <c r="AK420" s="205"/>
      <c r="AL420" s="205"/>
    </row>
    <row r="421" spans="1:39" ht="84" customHeight="1" x14ac:dyDescent="0.25">
      <c r="A421" s="192" t="s">
        <v>356</v>
      </c>
      <c r="B421" s="192"/>
      <c r="C421" s="193">
        <f>C423</f>
        <v>0</v>
      </c>
      <c r="D421" s="193">
        <f t="shared" ref="D421:Z421" si="187">D423</f>
        <v>0</v>
      </c>
      <c r="E421" s="193">
        <f t="shared" si="187"/>
        <v>0</v>
      </c>
      <c r="F421" s="193">
        <f t="shared" si="187"/>
        <v>0</v>
      </c>
      <c r="G421" s="193">
        <f t="shared" si="187"/>
        <v>0</v>
      </c>
      <c r="H421" s="193">
        <f t="shared" si="187"/>
        <v>0</v>
      </c>
      <c r="I421" s="193">
        <f t="shared" si="187"/>
        <v>0</v>
      </c>
      <c r="J421" s="193">
        <f t="shared" si="187"/>
        <v>0</v>
      </c>
      <c r="K421" s="193">
        <f t="shared" si="187"/>
        <v>0</v>
      </c>
      <c r="L421" s="193">
        <f t="shared" si="187"/>
        <v>0</v>
      </c>
      <c r="M421" s="193">
        <f t="shared" si="187"/>
        <v>0</v>
      </c>
      <c r="N421" s="193">
        <f t="shared" si="187"/>
        <v>0</v>
      </c>
      <c r="O421" s="193">
        <f t="shared" si="187"/>
        <v>0</v>
      </c>
      <c r="P421" s="193">
        <f t="shared" si="187"/>
        <v>0</v>
      </c>
      <c r="Q421" s="193">
        <f t="shared" si="187"/>
        <v>0</v>
      </c>
      <c r="R421" s="193">
        <f t="shared" si="187"/>
        <v>0</v>
      </c>
      <c r="S421" s="193">
        <f t="shared" si="187"/>
        <v>0</v>
      </c>
      <c r="T421" s="193">
        <f t="shared" si="187"/>
        <v>0</v>
      </c>
      <c r="U421" s="193">
        <f t="shared" si="187"/>
        <v>0</v>
      </c>
      <c r="V421" s="193">
        <f t="shared" si="187"/>
        <v>0</v>
      </c>
      <c r="W421" s="193">
        <f t="shared" si="187"/>
        <v>0</v>
      </c>
      <c r="X421" s="193">
        <f t="shared" si="187"/>
        <v>0</v>
      </c>
      <c r="Y421" s="193">
        <f t="shared" si="187"/>
        <v>0</v>
      </c>
      <c r="Z421" s="193">
        <f t="shared" si="187"/>
        <v>0</v>
      </c>
      <c r="AA421" s="194" t="e">
        <f t="shared" ref="AA421:AF421" si="188">AVERAGE(AA423:AA423)</f>
        <v>#DIV/0!</v>
      </c>
      <c r="AB421" s="194" t="e">
        <f t="shared" si="188"/>
        <v>#DIV/0!</v>
      </c>
      <c r="AC421" s="194" t="e">
        <f t="shared" si="188"/>
        <v>#DIV/0!</v>
      </c>
      <c r="AD421" s="194" t="e">
        <f t="shared" si="188"/>
        <v>#DIV/0!</v>
      </c>
      <c r="AE421" s="194" t="e">
        <f t="shared" si="188"/>
        <v>#DIV/0!</v>
      </c>
      <c r="AF421" s="194" t="e">
        <f t="shared" si="188"/>
        <v>#DIV/0!</v>
      </c>
      <c r="AG421" s="193">
        <f t="shared" ref="AG421:AL421" si="189">AG423</f>
        <v>0</v>
      </c>
      <c r="AH421" s="193">
        <f t="shared" si="189"/>
        <v>0</v>
      </c>
      <c r="AI421" s="193">
        <f t="shared" si="189"/>
        <v>0</v>
      </c>
      <c r="AJ421" s="193">
        <f t="shared" si="189"/>
        <v>0</v>
      </c>
      <c r="AK421" s="193">
        <f t="shared" si="189"/>
        <v>0</v>
      </c>
      <c r="AL421" s="193">
        <f t="shared" si="189"/>
        <v>0</v>
      </c>
    </row>
    <row r="422" spans="1:39" ht="15.6" x14ac:dyDescent="0.25">
      <c r="A422" s="198" t="s">
        <v>201</v>
      </c>
      <c r="B422" s="198"/>
      <c r="C422" s="199"/>
      <c r="D422" s="199"/>
      <c r="E422" s="199"/>
      <c r="F422" s="199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199"/>
      <c r="AA422" s="200"/>
      <c r="AB422" s="200"/>
      <c r="AC422" s="200"/>
      <c r="AD422" s="200"/>
      <c r="AE422" s="200"/>
      <c r="AF422" s="200"/>
      <c r="AG422" s="199"/>
      <c r="AH422" s="199"/>
      <c r="AI422" s="199"/>
      <c r="AJ422" s="199"/>
      <c r="AK422" s="199"/>
      <c r="AL422" s="199"/>
    </row>
    <row r="423" spans="1:39" ht="15.6" x14ac:dyDescent="0.25">
      <c r="A423" s="204"/>
      <c r="B423" s="204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6"/>
      <c r="AB423" s="206"/>
      <c r="AC423" s="206"/>
      <c r="AD423" s="206"/>
      <c r="AE423" s="206"/>
      <c r="AF423" s="206"/>
      <c r="AG423" s="205"/>
      <c r="AH423" s="205"/>
      <c r="AI423" s="205"/>
      <c r="AJ423" s="205"/>
      <c r="AK423" s="205"/>
      <c r="AL423" s="205"/>
    </row>
    <row r="424" spans="1:39" s="27" customFormat="1" ht="15.6" x14ac:dyDescent="0.25">
      <c r="A424" s="192" t="s">
        <v>355</v>
      </c>
      <c r="B424" s="192"/>
      <c r="C424" s="193">
        <f>C426+C429+C431</f>
        <v>0</v>
      </c>
      <c r="D424" s="193">
        <f t="shared" ref="D424:Z424" si="190">D426+D429+D431</f>
        <v>0</v>
      </c>
      <c r="E424" s="193">
        <f t="shared" si="190"/>
        <v>0</v>
      </c>
      <c r="F424" s="193">
        <f t="shared" si="190"/>
        <v>0</v>
      </c>
      <c r="G424" s="193">
        <f t="shared" si="190"/>
        <v>0</v>
      </c>
      <c r="H424" s="193">
        <f t="shared" si="190"/>
        <v>0</v>
      </c>
      <c r="I424" s="193">
        <f t="shared" si="190"/>
        <v>0</v>
      </c>
      <c r="J424" s="193">
        <f t="shared" si="190"/>
        <v>0</v>
      </c>
      <c r="K424" s="193">
        <f t="shared" si="190"/>
        <v>0</v>
      </c>
      <c r="L424" s="193">
        <f t="shared" si="190"/>
        <v>0</v>
      </c>
      <c r="M424" s="193">
        <f t="shared" si="190"/>
        <v>0</v>
      </c>
      <c r="N424" s="193">
        <f t="shared" si="190"/>
        <v>0</v>
      </c>
      <c r="O424" s="193">
        <f t="shared" si="190"/>
        <v>0</v>
      </c>
      <c r="P424" s="193">
        <f t="shared" si="190"/>
        <v>0</v>
      </c>
      <c r="Q424" s="193">
        <f t="shared" si="190"/>
        <v>0</v>
      </c>
      <c r="R424" s="193">
        <f t="shared" si="190"/>
        <v>0</v>
      </c>
      <c r="S424" s="193">
        <f t="shared" si="190"/>
        <v>0</v>
      </c>
      <c r="T424" s="193">
        <f t="shared" si="190"/>
        <v>0</v>
      </c>
      <c r="U424" s="193">
        <f t="shared" si="190"/>
        <v>0</v>
      </c>
      <c r="V424" s="193">
        <f t="shared" si="190"/>
        <v>0</v>
      </c>
      <c r="W424" s="193">
        <f t="shared" si="190"/>
        <v>0</v>
      </c>
      <c r="X424" s="193">
        <f t="shared" si="190"/>
        <v>0</v>
      </c>
      <c r="Y424" s="193">
        <f t="shared" si="190"/>
        <v>0</v>
      </c>
      <c r="Z424" s="193">
        <f t="shared" si="190"/>
        <v>0</v>
      </c>
      <c r="AA424" s="194" t="e">
        <f t="shared" ref="AA424:AF424" si="191">AG424/U424/12*1000*1000</f>
        <v>#DIV/0!</v>
      </c>
      <c r="AB424" s="194" t="e">
        <f t="shared" si="191"/>
        <v>#DIV/0!</v>
      </c>
      <c r="AC424" s="194" t="e">
        <f t="shared" si="191"/>
        <v>#DIV/0!</v>
      </c>
      <c r="AD424" s="194" t="e">
        <f t="shared" si="191"/>
        <v>#DIV/0!</v>
      </c>
      <c r="AE424" s="194" t="e">
        <f t="shared" si="191"/>
        <v>#DIV/0!</v>
      </c>
      <c r="AF424" s="194" t="e">
        <f t="shared" si="191"/>
        <v>#DIV/0!</v>
      </c>
      <c r="AG424" s="193">
        <f t="shared" ref="AG424:AL424" si="192">AG426+AG429+AG431</f>
        <v>0</v>
      </c>
      <c r="AH424" s="193">
        <f t="shared" si="192"/>
        <v>0</v>
      </c>
      <c r="AI424" s="193">
        <f t="shared" si="192"/>
        <v>0</v>
      </c>
      <c r="AJ424" s="193">
        <f t="shared" si="192"/>
        <v>0</v>
      </c>
      <c r="AK424" s="193">
        <f t="shared" si="192"/>
        <v>0</v>
      </c>
      <c r="AL424" s="193">
        <f t="shared" si="192"/>
        <v>0</v>
      </c>
    </row>
    <row r="425" spans="1:39" ht="15.6" x14ac:dyDescent="0.25">
      <c r="A425" s="198" t="s">
        <v>201</v>
      </c>
      <c r="B425" s="198"/>
      <c r="C425" s="199"/>
      <c r="D425" s="199"/>
      <c r="E425" s="199"/>
      <c r="F425" s="199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  <c r="AA425" s="200"/>
      <c r="AB425" s="200"/>
      <c r="AC425" s="200"/>
      <c r="AD425" s="200"/>
      <c r="AE425" s="200"/>
      <c r="AF425" s="200"/>
      <c r="AG425" s="199"/>
      <c r="AH425" s="199"/>
      <c r="AI425" s="199"/>
      <c r="AJ425" s="199"/>
      <c r="AK425" s="199"/>
      <c r="AL425" s="199"/>
    </row>
    <row r="426" spans="1:39" ht="32.4" x14ac:dyDescent="0.25">
      <c r="A426" s="201" t="s">
        <v>321</v>
      </c>
      <c r="B426" s="201"/>
      <c r="C426" s="202">
        <f>C427</f>
        <v>0</v>
      </c>
      <c r="D426" s="202">
        <f t="shared" ref="D426:Z426" si="193">D427</f>
        <v>0</v>
      </c>
      <c r="E426" s="202">
        <f t="shared" si="193"/>
        <v>0</v>
      </c>
      <c r="F426" s="202">
        <f t="shared" si="193"/>
        <v>0</v>
      </c>
      <c r="G426" s="202">
        <f t="shared" si="193"/>
        <v>0</v>
      </c>
      <c r="H426" s="202">
        <f t="shared" si="193"/>
        <v>0</v>
      </c>
      <c r="I426" s="202">
        <f t="shared" si="193"/>
        <v>0</v>
      </c>
      <c r="J426" s="202">
        <f t="shared" si="193"/>
        <v>0</v>
      </c>
      <c r="K426" s="202">
        <f t="shared" si="193"/>
        <v>0</v>
      </c>
      <c r="L426" s="202">
        <f t="shared" si="193"/>
        <v>0</v>
      </c>
      <c r="M426" s="202">
        <f t="shared" si="193"/>
        <v>0</v>
      </c>
      <c r="N426" s="202">
        <f t="shared" si="193"/>
        <v>0</v>
      </c>
      <c r="O426" s="202">
        <f t="shared" si="193"/>
        <v>0</v>
      </c>
      <c r="P426" s="202">
        <f t="shared" si="193"/>
        <v>0</v>
      </c>
      <c r="Q426" s="202">
        <f t="shared" si="193"/>
        <v>0</v>
      </c>
      <c r="R426" s="202">
        <f t="shared" si="193"/>
        <v>0</v>
      </c>
      <c r="S426" s="202">
        <f t="shared" si="193"/>
        <v>0</v>
      </c>
      <c r="T426" s="202">
        <f t="shared" si="193"/>
        <v>0</v>
      </c>
      <c r="U426" s="202">
        <f t="shared" si="193"/>
        <v>0</v>
      </c>
      <c r="V426" s="202">
        <f t="shared" si="193"/>
        <v>0</v>
      </c>
      <c r="W426" s="202">
        <f t="shared" si="193"/>
        <v>0</v>
      </c>
      <c r="X426" s="202">
        <f t="shared" si="193"/>
        <v>0</v>
      </c>
      <c r="Y426" s="202">
        <f t="shared" si="193"/>
        <v>0</v>
      </c>
      <c r="Z426" s="202">
        <f t="shared" si="193"/>
        <v>0</v>
      </c>
      <c r="AA426" s="203" t="e">
        <f t="shared" ref="AA426:AF429" si="194">AG426/U426/12*1000*1000</f>
        <v>#DIV/0!</v>
      </c>
      <c r="AB426" s="203" t="e">
        <f t="shared" si="194"/>
        <v>#DIV/0!</v>
      </c>
      <c r="AC426" s="203" t="e">
        <f t="shared" si="194"/>
        <v>#DIV/0!</v>
      </c>
      <c r="AD426" s="203" t="e">
        <f t="shared" si="194"/>
        <v>#DIV/0!</v>
      </c>
      <c r="AE426" s="203" t="e">
        <f t="shared" si="194"/>
        <v>#DIV/0!</v>
      </c>
      <c r="AF426" s="203" t="e">
        <f t="shared" si="194"/>
        <v>#DIV/0!</v>
      </c>
      <c r="AG426" s="202">
        <f t="shared" ref="AG426:AL426" si="195">AG427</f>
        <v>0</v>
      </c>
      <c r="AH426" s="202">
        <f t="shared" si="195"/>
        <v>0</v>
      </c>
      <c r="AI426" s="202">
        <f t="shared" si="195"/>
        <v>0</v>
      </c>
      <c r="AJ426" s="202">
        <f t="shared" si="195"/>
        <v>0</v>
      </c>
      <c r="AK426" s="202">
        <f t="shared" si="195"/>
        <v>0</v>
      </c>
      <c r="AL426" s="202">
        <f t="shared" si="195"/>
        <v>0</v>
      </c>
    </row>
    <row r="427" spans="1:39" s="116" customFormat="1" ht="62.4" x14ac:dyDescent="0.25">
      <c r="A427" s="204" t="s">
        <v>267</v>
      </c>
      <c r="B427" s="204" t="s">
        <v>268</v>
      </c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  <c r="T427" s="207"/>
      <c r="U427" s="207"/>
      <c r="V427" s="207"/>
      <c r="W427" s="207"/>
      <c r="X427" s="207"/>
      <c r="Y427" s="207"/>
      <c r="Z427" s="207"/>
      <c r="AA427" s="206"/>
      <c r="AB427" s="206"/>
      <c r="AC427" s="206"/>
      <c r="AD427" s="206"/>
      <c r="AE427" s="206"/>
      <c r="AF427" s="206"/>
      <c r="AG427" s="205"/>
      <c r="AH427" s="205"/>
      <c r="AI427" s="205"/>
      <c r="AJ427" s="205"/>
      <c r="AK427" s="205"/>
      <c r="AL427" s="205"/>
    </row>
    <row r="428" spans="1:39" ht="15.6" x14ac:dyDescent="0.25">
      <c r="A428" s="204"/>
      <c r="B428" s="204"/>
      <c r="C428" s="205"/>
      <c r="D428" s="205"/>
      <c r="E428" s="205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6"/>
      <c r="AB428" s="206"/>
      <c r="AC428" s="206"/>
      <c r="AD428" s="206"/>
      <c r="AE428" s="206"/>
      <c r="AF428" s="206"/>
      <c r="AG428" s="205"/>
      <c r="AH428" s="205"/>
      <c r="AI428" s="205"/>
      <c r="AJ428" s="205"/>
      <c r="AK428" s="205"/>
      <c r="AL428" s="205"/>
    </row>
    <row r="429" spans="1:39" ht="16.2" x14ac:dyDescent="0.25">
      <c r="A429" s="201" t="s">
        <v>322</v>
      </c>
      <c r="B429" s="201"/>
      <c r="C429" s="202">
        <f>SUM(C430)</f>
        <v>0</v>
      </c>
      <c r="D429" s="202">
        <f t="shared" ref="D429:Z429" si="196">SUM(D430)</f>
        <v>0</v>
      </c>
      <c r="E429" s="202">
        <f t="shared" si="196"/>
        <v>0</v>
      </c>
      <c r="F429" s="202">
        <f t="shared" si="196"/>
        <v>0</v>
      </c>
      <c r="G429" s="202">
        <f t="shared" si="196"/>
        <v>0</v>
      </c>
      <c r="H429" s="202">
        <f t="shared" si="196"/>
        <v>0</v>
      </c>
      <c r="I429" s="202">
        <f t="shared" si="196"/>
        <v>0</v>
      </c>
      <c r="J429" s="202">
        <f t="shared" si="196"/>
        <v>0</v>
      </c>
      <c r="K429" s="202">
        <f t="shared" si="196"/>
        <v>0</v>
      </c>
      <c r="L429" s="202">
        <f t="shared" si="196"/>
        <v>0</v>
      </c>
      <c r="M429" s="202">
        <f t="shared" si="196"/>
        <v>0</v>
      </c>
      <c r="N429" s="202">
        <f t="shared" si="196"/>
        <v>0</v>
      </c>
      <c r="O429" s="202">
        <f t="shared" si="196"/>
        <v>0</v>
      </c>
      <c r="P429" s="202">
        <f t="shared" si="196"/>
        <v>0</v>
      </c>
      <c r="Q429" s="202">
        <f t="shared" si="196"/>
        <v>0</v>
      </c>
      <c r="R429" s="202">
        <f t="shared" si="196"/>
        <v>0</v>
      </c>
      <c r="S429" s="202">
        <f t="shared" si="196"/>
        <v>0</v>
      </c>
      <c r="T429" s="202">
        <f t="shared" si="196"/>
        <v>0</v>
      </c>
      <c r="U429" s="202">
        <f t="shared" si="196"/>
        <v>0</v>
      </c>
      <c r="V429" s="202">
        <f t="shared" si="196"/>
        <v>0</v>
      </c>
      <c r="W429" s="202">
        <f t="shared" si="196"/>
        <v>0</v>
      </c>
      <c r="X429" s="202">
        <f t="shared" si="196"/>
        <v>0</v>
      </c>
      <c r="Y429" s="202">
        <f t="shared" si="196"/>
        <v>0</v>
      </c>
      <c r="Z429" s="202">
        <f t="shared" si="196"/>
        <v>0</v>
      </c>
      <c r="AA429" s="203" t="e">
        <f t="shared" si="194"/>
        <v>#DIV/0!</v>
      </c>
      <c r="AB429" s="203" t="e">
        <f t="shared" si="194"/>
        <v>#DIV/0!</v>
      </c>
      <c r="AC429" s="203" t="e">
        <f t="shared" si="194"/>
        <v>#DIV/0!</v>
      </c>
      <c r="AD429" s="203" t="e">
        <f t="shared" si="194"/>
        <v>#DIV/0!</v>
      </c>
      <c r="AE429" s="203" t="e">
        <f t="shared" si="194"/>
        <v>#DIV/0!</v>
      </c>
      <c r="AF429" s="203" t="e">
        <f t="shared" si="194"/>
        <v>#DIV/0!</v>
      </c>
      <c r="AG429" s="202">
        <f t="shared" ref="AG429:AL429" si="197">SUM(AG430)</f>
        <v>0</v>
      </c>
      <c r="AH429" s="202">
        <f t="shared" si="197"/>
        <v>0</v>
      </c>
      <c r="AI429" s="202">
        <f t="shared" si="197"/>
        <v>0</v>
      </c>
      <c r="AJ429" s="202">
        <f t="shared" si="197"/>
        <v>0</v>
      </c>
      <c r="AK429" s="202">
        <f t="shared" si="197"/>
        <v>0</v>
      </c>
      <c r="AL429" s="202">
        <f t="shared" si="197"/>
        <v>0</v>
      </c>
    </row>
    <row r="430" spans="1:39" ht="15.6" x14ac:dyDescent="0.25">
      <c r="A430" s="204"/>
      <c r="B430" s="204"/>
      <c r="C430" s="205"/>
      <c r="D430" s="205"/>
      <c r="E430" s="205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6"/>
      <c r="AB430" s="206"/>
      <c r="AC430" s="206"/>
      <c r="AD430" s="206"/>
      <c r="AE430" s="206"/>
      <c r="AF430" s="206"/>
      <c r="AG430" s="205"/>
      <c r="AH430" s="205"/>
      <c r="AI430" s="205"/>
      <c r="AJ430" s="205"/>
      <c r="AK430" s="205"/>
      <c r="AL430" s="205"/>
    </row>
    <row r="431" spans="1:39" ht="16.2" x14ac:dyDescent="0.25">
      <c r="A431" s="201" t="s">
        <v>323</v>
      </c>
      <c r="B431" s="201"/>
      <c r="C431" s="202">
        <f>SUM(C432)</f>
        <v>0</v>
      </c>
      <c r="D431" s="202">
        <f t="shared" ref="D431:Z431" si="198">SUM(D432)</f>
        <v>0</v>
      </c>
      <c r="E431" s="202">
        <f t="shared" si="198"/>
        <v>0</v>
      </c>
      <c r="F431" s="202">
        <f t="shared" si="198"/>
        <v>0</v>
      </c>
      <c r="G431" s="202">
        <f t="shared" si="198"/>
        <v>0</v>
      </c>
      <c r="H431" s="202">
        <f t="shared" si="198"/>
        <v>0</v>
      </c>
      <c r="I431" s="202">
        <f t="shared" si="198"/>
        <v>0</v>
      </c>
      <c r="J431" s="202">
        <f t="shared" si="198"/>
        <v>0</v>
      </c>
      <c r="K431" s="202">
        <f t="shared" si="198"/>
        <v>0</v>
      </c>
      <c r="L431" s="202">
        <f t="shared" si="198"/>
        <v>0</v>
      </c>
      <c r="M431" s="202">
        <f t="shared" si="198"/>
        <v>0</v>
      </c>
      <c r="N431" s="202">
        <f t="shared" si="198"/>
        <v>0</v>
      </c>
      <c r="O431" s="202">
        <f t="shared" si="198"/>
        <v>0</v>
      </c>
      <c r="P431" s="202">
        <f t="shared" si="198"/>
        <v>0</v>
      </c>
      <c r="Q431" s="202">
        <f t="shared" si="198"/>
        <v>0</v>
      </c>
      <c r="R431" s="202">
        <f t="shared" si="198"/>
        <v>0</v>
      </c>
      <c r="S431" s="202">
        <f t="shared" si="198"/>
        <v>0</v>
      </c>
      <c r="T431" s="202">
        <f t="shared" si="198"/>
        <v>0</v>
      </c>
      <c r="U431" s="202">
        <f t="shared" si="198"/>
        <v>0</v>
      </c>
      <c r="V431" s="202">
        <f t="shared" si="198"/>
        <v>0</v>
      </c>
      <c r="W431" s="202">
        <f t="shared" si="198"/>
        <v>0</v>
      </c>
      <c r="X431" s="202">
        <f t="shared" si="198"/>
        <v>0</v>
      </c>
      <c r="Y431" s="202">
        <f t="shared" si="198"/>
        <v>0</v>
      </c>
      <c r="Z431" s="202">
        <f t="shared" si="198"/>
        <v>0</v>
      </c>
      <c r="AA431" s="203" t="e">
        <f t="shared" ref="AA431:AF431" si="199">AG431/U431/12*1000*1000</f>
        <v>#DIV/0!</v>
      </c>
      <c r="AB431" s="203" t="e">
        <f t="shared" si="199"/>
        <v>#DIV/0!</v>
      </c>
      <c r="AC431" s="203" t="e">
        <f t="shared" si="199"/>
        <v>#DIV/0!</v>
      </c>
      <c r="AD431" s="203" t="e">
        <f t="shared" si="199"/>
        <v>#DIV/0!</v>
      </c>
      <c r="AE431" s="203" t="e">
        <f t="shared" si="199"/>
        <v>#DIV/0!</v>
      </c>
      <c r="AF431" s="203" t="e">
        <f t="shared" si="199"/>
        <v>#DIV/0!</v>
      </c>
      <c r="AG431" s="202">
        <f t="shared" ref="AG431:AL431" si="200">SUM(AG432)</f>
        <v>0</v>
      </c>
      <c r="AH431" s="202">
        <f t="shared" si="200"/>
        <v>0</v>
      </c>
      <c r="AI431" s="202">
        <f t="shared" si="200"/>
        <v>0</v>
      </c>
      <c r="AJ431" s="202">
        <f t="shared" si="200"/>
        <v>0</v>
      </c>
      <c r="AK431" s="202">
        <f t="shared" si="200"/>
        <v>0</v>
      </c>
      <c r="AL431" s="202">
        <f t="shared" si="200"/>
        <v>0</v>
      </c>
      <c r="AM431" s="30"/>
    </row>
    <row r="432" spans="1:39" ht="15.6" x14ac:dyDescent="0.25">
      <c r="A432" s="204"/>
      <c r="B432" s="204"/>
      <c r="C432" s="205"/>
      <c r="D432" s="205"/>
      <c r="E432" s="205"/>
      <c r="F432" s="205"/>
      <c r="G432" s="205"/>
      <c r="H432" s="205"/>
      <c r="I432" s="205"/>
      <c r="J432" s="205"/>
      <c r="K432" s="205"/>
      <c r="L432" s="205"/>
      <c r="M432" s="205"/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6"/>
      <c r="AB432" s="206"/>
      <c r="AC432" s="206"/>
      <c r="AD432" s="206"/>
      <c r="AE432" s="206"/>
      <c r="AF432" s="206"/>
      <c r="AG432" s="205"/>
      <c r="AH432" s="205"/>
      <c r="AI432" s="205"/>
      <c r="AJ432" s="205"/>
      <c r="AK432" s="205"/>
      <c r="AL432" s="205"/>
    </row>
    <row r="433" spans="1:38" s="108" customFormat="1" ht="59.25" customHeight="1" x14ac:dyDescent="0.25">
      <c r="A433" s="192" t="s">
        <v>229</v>
      </c>
      <c r="B433" s="192"/>
      <c r="C433" s="193">
        <f t="shared" ref="C433:R433" si="201">SUM(C435+C438+C444)</f>
        <v>17.399999999999999</v>
      </c>
      <c r="D433" s="193">
        <f t="shared" si="201"/>
        <v>14.600000000000001</v>
      </c>
      <c r="E433" s="193">
        <f t="shared" si="201"/>
        <v>15.1</v>
      </c>
      <c r="F433" s="193">
        <f t="shared" si="201"/>
        <v>15.6</v>
      </c>
      <c r="G433" s="193">
        <f t="shared" si="201"/>
        <v>16.3</v>
      </c>
      <c r="H433" s="193">
        <f t="shared" si="201"/>
        <v>16.899999999999999</v>
      </c>
      <c r="I433" s="193">
        <f t="shared" si="201"/>
        <v>183.1</v>
      </c>
      <c r="J433" s="193">
        <f t="shared" si="201"/>
        <v>387.5</v>
      </c>
      <c r="K433" s="193">
        <f t="shared" si="201"/>
        <v>403.79999999999995</v>
      </c>
      <c r="L433" s="193">
        <f t="shared" si="201"/>
        <v>418.69999999999993</v>
      </c>
      <c r="M433" s="193">
        <f t="shared" si="201"/>
        <v>434.8</v>
      </c>
      <c r="N433" s="193">
        <f t="shared" si="201"/>
        <v>452</v>
      </c>
      <c r="O433" s="193">
        <f t="shared" si="201"/>
        <v>0.6</v>
      </c>
      <c r="P433" s="193">
        <f t="shared" si="201"/>
        <v>1.7000000000000002</v>
      </c>
      <c r="Q433" s="193">
        <f t="shared" si="201"/>
        <v>1.7000000000000002</v>
      </c>
      <c r="R433" s="193">
        <f t="shared" si="201"/>
        <v>1.7999999999999998</v>
      </c>
      <c r="S433" s="193">
        <f t="shared" ref="S433:T433" si="202">SUM(S435+S438+S444)</f>
        <v>1.9</v>
      </c>
      <c r="T433" s="193">
        <f t="shared" si="202"/>
        <v>2</v>
      </c>
      <c r="U433" s="193">
        <f t="shared" ref="U433:Z433" si="203">SUM(U435+U438+U444)</f>
        <v>25</v>
      </c>
      <c r="V433" s="193">
        <f t="shared" si="203"/>
        <v>134</v>
      </c>
      <c r="W433" s="193">
        <f t="shared" si="203"/>
        <v>140</v>
      </c>
      <c r="X433" s="193">
        <f t="shared" si="203"/>
        <v>145.30000000000001</v>
      </c>
      <c r="Y433" s="193">
        <f t="shared" si="203"/>
        <v>151.5</v>
      </c>
      <c r="Z433" s="193">
        <f t="shared" si="203"/>
        <v>155.69999999999999</v>
      </c>
      <c r="AA433" s="194">
        <f t="shared" ref="AA433:AF433" si="204">AG433/U433/12*1000*1000</f>
        <v>19333.333333333339</v>
      </c>
      <c r="AB433" s="194">
        <f t="shared" si="204"/>
        <v>17412.935323383084</v>
      </c>
      <c r="AC433" s="194">
        <f t="shared" si="204"/>
        <v>18154.761904761905</v>
      </c>
      <c r="AD433" s="194">
        <f t="shared" si="204"/>
        <v>18238.128011011697</v>
      </c>
      <c r="AE433" s="194">
        <f t="shared" si="204"/>
        <v>18096.809680968097</v>
      </c>
      <c r="AF433" s="194">
        <f t="shared" si="204"/>
        <v>18304.43159922929</v>
      </c>
      <c r="AG433" s="193">
        <f t="shared" ref="AG433:AL433" si="205">SUM(AG435+AG438+AG444)</f>
        <v>5.8000000000000007</v>
      </c>
      <c r="AH433" s="193">
        <f t="shared" si="205"/>
        <v>28</v>
      </c>
      <c r="AI433" s="193">
        <f t="shared" si="205"/>
        <v>30.5</v>
      </c>
      <c r="AJ433" s="193">
        <f t="shared" si="205"/>
        <v>31.8</v>
      </c>
      <c r="AK433" s="193">
        <f t="shared" si="205"/>
        <v>32.9</v>
      </c>
      <c r="AL433" s="193">
        <f t="shared" si="205"/>
        <v>34.200000000000003</v>
      </c>
    </row>
    <row r="434" spans="1:38" s="108" customFormat="1" ht="15.6" x14ac:dyDescent="0.25">
      <c r="A434" s="198" t="s">
        <v>201</v>
      </c>
      <c r="B434" s="198"/>
      <c r="C434" s="199"/>
      <c r="D434" s="199"/>
      <c r="E434" s="199"/>
      <c r="F434" s="199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  <c r="W434" s="199"/>
      <c r="X434" s="199"/>
      <c r="Y434" s="199"/>
      <c r="Z434" s="199"/>
      <c r="AA434" s="200"/>
      <c r="AB434" s="200"/>
      <c r="AC434" s="200"/>
      <c r="AD434" s="200"/>
      <c r="AE434" s="200"/>
      <c r="AF434" s="200"/>
      <c r="AG434" s="199"/>
      <c r="AH434" s="199"/>
      <c r="AI434" s="199"/>
      <c r="AJ434" s="199"/>
      <c r="AK434" s="199"/>
      <c r="AL434" s="199"/>
    </row>
    <row r="435" spans="1:38" s="108" customFormat="1" ht="32.4" x14ac:dyDescent="0.25">
      <c r="A435" s="201" t="s">
        <v>321</v>
      </c>
      <c r="B435" s="201"/>
      <c r="C435" s="202">
        <f>SUM(C436:C436)</f>
        <v>0</v>
      </c>
      <c r="D435" s="202">
        <f t="shared" ref="D435:Z435" si="206">SUM(D436:D436)</f>
        <v>0</v>
      </c>
      <c r="E435" s="202">
        <f t="shared" si="206"/>
        <v>0</v>
      </c>
      <c r="F435" s="202">
        <f t="shared" si="206"/>
        <v>0</v>
      </c>
      <c r="G435" s="202">
        <f t="shared" si="206"/>
        <v>0</v>
      </c>
      <c r="H435" s="202">
        <f t="shared" si="206"/>
        <v>0</v>
      </c>
      <c r="I435" s="202">
        <f t="shared" si="206"/>
        <v>19.600000000000001</v>
      </c>
      <c r="J435" s="202">
        <f t="shared" si="206"/>
        <v>13.7</v>
      </c>
      <c r="K435" s="202">
        <f t="shared" si="206"/>
        <v>14.2</v>
      </c>
      <c r="L435" s="202">
        <f t="shared" si="206"/>
        <v>14.7</v>
      </c>
      <c r="M435" s="202">
        <f t="shared" si="206"/>
        <v>15.3</v>
      </c>
      <c r="N435" s="202">
        <f t="shared" si="206"/>
        <v>15.9</v>
      </c>
      <c r="O435" s="202">
        <f t="shared" si="206"/>
        <v>0</v>
      </c>
      <c r="P435" s="202">
        <f t="shared" si="206"/>
        <v>0</v>
      </c>
      <c r="Q435" s="202">
        <f t="shared" si="206"/>
        <v>0</v>
      </c>
      <c r="R435" s="202">
        <f t="shared" si="206"/>
        <v>0</v>
      </c>
      <c r="S435" s="202">
        <f t="shared" si="206"/>
        <v>0</v>
      </c>
      <c r="T435" s="202">
        <f t="shared" si="206"/>
        <v>0</v>
      </c>
      <c r="U435" s="202">
        <f t="shared" si="206"/>
        <v>0</v>
      </c>
      <c r="V435" s="202">
        <f t="shared" si="206"/>
        <v>0</v>
      </c>
      <c r="W435" s="202">
        <f t="shared" si="206"/>
        <v>0</v>
      </c>
      <c r="X435" s="202">
        <f t="shared" si="206"/>
        <v>0</v>
      </c>
      <c r="Y435" s="202">
        <f t="shared" si="206"/>
        <v>0</v>
      </c>
      <c r="Z435" s="202">
        <f t="shared" si="206"/>
        <v>0</v>
      </c>
      <c r="AA435" s="203" t="e">
        <f t="shared" ref="AA435:AF444" si="207">AG435/U435/12*1000*1000</f>
        <v>#DIV/0!</v>
      </c>
      <c r="AB435" s="203" t="e">
        <f t="shared" si="207"/>
        <v>#DIV/0!</v>
      </c>
      <c r="AC435" s="203" t="e">
        <f t="shared" si="207"/>
        <v>#DIV/0!</v>
      </c>
      <c r="AD435" s="203" t="e">
        <f t="shared" si="207"/>
        <v>#DIV/0!</v>
      </c>
      <c r="AE435" s="203" t="e">
        <f t="shared" si="207"/>
        <v>#DIV/0!</v>
      </c>
      <c r="AF435" s="203" t="e">
        <f t="shared" si="207"/>
        <v>#DIV/0!</v>
      </c>
      <c r="AG435" s="202">
        <f t="shared" ref="AG435:AL435" si="208">SUM(AG436:AG436)</f>
        <v>0</v>
      </c>
      <c r="AH435" s="202">
        <f t="shared" si="208"/>
        <v>0</v>
      </c>
      <c r="AI435" s="202">
        <f t="shared" si="208"/>
        <v>0</v>
      </c>
      <c r="AJ435" s="202">
        <f t="shared" si="208"/>
        <v>0</v>
      </c>
      <c r="AK435" s="202">
        <f t="shared" si="208"/>
        <v>0</v>
      </c>
      <c r="AL435" s="202">
        <f t="shared" si="208"/>
        <v>0</v>
      </c>
    </row>
    <row r="436" spans="1:38" s="116" customFormat="1" ht="46.8" x14ac:dyDescent="0.25">
      <c r="A436" s="204" t="s">
        <v>287</v>
      </c>
      <c r="B436" s="204" t="s">
        <v>265</v>
      </c>
      <c r="C436" s="205">
        <v>0</v>
      </c>
      <c r="D436" s="205">
        <v>0</v>
      </c>
      <c r="E436" s="205">
        <v>0</v>
      </c>
      <c r="F436" s="205">
        <v>0</v>
      </c>
      <c r="G436" s="205">
        <v>0</v>
      </c>
      <c r="H436" s="205">
        <v>0</v>
      </c>
      <c r="I436" s="205">
        <v>19.600000000000001</v>
      </c>
      <c r="J436" s="205">
        <v>13.7</v>
      </c>
      <c r="K436" s="205">
        <v>14.2</v>
      </c>
      <c r="L436" s="205">
        <v>14.7</v>
      </c>
      <c r="M436" s="205">
        <v>15.3</v>
      </c>
      <c r="N436" s="205">
        <v>15.9</v>
      </c>
      <c r="O436" s="205">
        <v>0</v>
      </c>
      <c r="P436" s="205">
        <v>0</v>
      </c>
      <c r="Q436" s="205">
        <v>0</v>
      </c>
      <c r="R436" s="205">
        <v>0</v>
      </c>
      <c r="S436" s="205">
        <v>0</v>
      </c>
      <c r="T436" s="205">
        <v>0</v>
      </c>
      <c r="U436" s="205">
        <v>0</v>
      </c>
      <c r="V436" s="205">
        <v>0</v>
      </c>
      <c r="W436" s="205">
        <v>0</v>
      </c>
      <c r="X436" s="205">
        <v>0</v>
      </c>
      <c r="Y436" s="205">
        <v>0</v>
      </c>
      <c r="Z436" s="205">
        <v>0</v>
      </c>
      <c r="AA436" s="206" t="e">
        <f t="shared" si="207"/>
        <v>#DIV/0!</v>
      </c>
      <c r="AB436" s="206" t="e">
        <f t="shared" si="207"/>
        <v>#DIV/0!</v>
      </c>
      <c r="AC436" s="206" t="e">
        <f t="shared" si="207"/>
        <v>#DIV/0!</v>
      </c>
      <c r="AD436" s="206" t="e">
        <f t="shared" si="207"/>
        <v>#DIV/0!</v>
      </c>
      <c r="AE436" s="206" t="e">
        <f t="shared" si="207"/>
        <v>#DIV/0!</v>
      </c>
      <c r="AF436" s="206" t="e">
        <f t="shared" si="207"/>
        <v>#DIV/0!</v>
      </c>
      <c r="AG436" s="205">
        <v>0</v>
      </c>
      <c r="AH436" s="205">
        <v>0</v>
      </c>
      <c r="AI436" s="205">
        <v>0</v>
      </c>
      <c r="AJ436" s="205">
        <v>0</v>
      </c>
      <c r="AK436" s="205">
        <v>0</v>
      </c>
      <c r="AL436" s="205">
        <v>0</v>
      </c>
    </row>
    <row r="437" spans="1:38" s="116" customFormat="1" ht="15.6" x14ac:dyDescent="0.25">
      <c r="A437" s="204"/>
      <c r="B437" s="204"/>
      <c r="C437" s="205"/>
      <c r="D437" s="205"/>
      <c r="E437" s="205"/>
      <c r="F437" s="205"/>
      <c r="G437" s="205"/>
      <c r="H437" s="205"/>
      <c r="I437" s="205"/>
      <c r="J437" s="205"/>
      <c r="K437" s="205"/>
      <c r="L437" s="205"/>
      <c r="M437" s="205"/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6"/>
      <c r="AB437" s="206"/>
      <c r="AC437" s="206"/>
      <c r="AD437" s="206"/>
      <c r="AE437" s="206"/>
      <c r="AF437" s="206"/>
      <c r="AG437" s="205"/>
      <c r="AH437" s="205"/>
      <c r="AI437" s="205"/>
      <c r="AJ437" s="205"/>
      <c r="AK437" s="205"/>
      <c r="AL437" s="205"/>
    </row>
    <row r="438" spans="1:38" s="108" customFormat="1" ht="16.2" x14ac:dyDescent="0.25">
      <c r="A438" s="201" t="s">
        <v>322</v>
      </c>
      <c r="B438" s="201"/>
      <c r="C438" s="202">
        <f>SUM(C439:C442)</f>
        <v>4.9000000000000004</v>
      </c>
      <c r="D438" s="202">
        <f t="shared" ref="D438:Z438" si="209">SUM(D439:D442)</f>
        <v>4.8</v>
      </c>
      <c r="E438" s="202">
        <f t="shared" si="209"/>
        <v>4.9000000000000004</v>
      </c>
      <c r="F438" s="202">
        <f t="shared" si="209"/>
        <v>5.0999999999999996</v>
      </c>
      <c r="G438" s="202">
        <f t="shared" si="209"/>
        <v>5.3</v>
      </c>
      <c r="H438" s="202">
        <f t="shared" si="209"/>
        <v>5.5</v>
      </c>
      <c r="I438" s="202">
        <f t="shared" si="209"/>
        <v>23.4</v>
      </c>
      <c r="J438" s="202">
        <f t="shared" si="209"/>
        <v>235.5</v>
      </c>
      <c r="K438" s="202">
        <f t="shared" si="209"/>
        <v>246.09999999999997</v>
      </c>
      <c r="L438" s="202">
        <f t="shared" si="209"/>
        <v>255.39999999999998</v>
      </c>
      <c r="M438" s="202">
        <f t="shared" si="209"/>
        <v>265.2</v>
      </c>
      <c r="N438" s="202">
        <f t="shared" si="209"/>
        <v>275.70000000000005</v>
      </c>
      <c r="O438" s="202">
        <f t="shared" si="209"/>
        <v>0</v>
      </c>
      <c r="P438" s="202">
        <f t="shared" si="209"/>
        <v>1.3</v>
      </c>
      <c r="Q438" s="202">
        <f t="shared" si="209"/>
        <v>1.3</v>
      </c>
      <c r="R438" s="202">
        <f t="shared" si="209"/>
        <v>1.4</v>
      </c>
      <c r="S438" s="202">
        <f t="shared" si="209"/>
        <v>1.5</v>
      </c>
      <c r="T438" s="202">
        <f t="shared" si="209"/>
        <v>1.5</v>
      </c>
      <c r="U438" s="202">
        <f t="shared" si="209"/>
        <v>17</v>
      </c>
      <c r="V438" s="202">
        <f t="shared" si="209"/>
        <v>124</v>
      </c>
      <c r="W438" s="202">
        <f t="shared" si="209"/>
        <v>130</v>
      </c>
      <c r="X438" s="202">
        <f t="shared" si="209"/>
        <v>135</v>
      </c>
      <c r="Y438" s="202">
        <f t="shared" si="209"/>
        <v>140</v>
      </c>
      <c r="Z438" s="202">
        <f t="shared" si="209"/>
        <v>144</v>
      </c>
      <c r="AA438" s="203">
        <f t="shared" si="207"/>
        <v>17647.058823529413</v>
      </c>
      <c r="AB438" s="203">
        <f t="shared" si="207"/>
        <v>17137.096774193553</v>
      </c>
      <c r="AC438" s="203">
        <f t="shared" si="207"/>
        <v>17884.615384615383</v>
      </c>
      <c r="AD438" s="203">
        <f t="shared" si="207"/>
        <v>17962.962962962964</v>
      </c>
      <c r="AE438" s="203">
        <f t="shared" si="207"/>
        <v>17916.666666666668</v>
      </c>
      <c r="AF438" s="203">
        <f t="shared" si="207"/>
        <v>18113.425925925923</v>
      </c>
      <c r="AG438" s="202">
        <f t="shared" ref="AG438:AL438" si="210">SUM(AG439:AG442)</f>
        <v>3.6</v>
      </c>
      <c r="AH438" s="202">
        <f t="shared" si="210"/>
        <v>25.5</v>
      </c>
      <c r="AI438" s="202">
        <f t="shared" si="210"/>
        <v>27.9</v>
      </c>
      <c r="AJ438" s="202">
        <f t="shared" si="210"/>
        <v>29.1</v>
      </c>
      <c r="AK438" s="202">
        <f t="shared" si="210"/>
        <v>30.1</v>
      </c>
      <c r="AL438" s="202">
        <f t="shared" si="210"/>
        <v>31.3</v>
      </c>
    </row>
    <row r="439" spans="1:38" s="116" customFormat="1" ht="78" x14ac:dyDescent="0.25">
      <c r="A439" s="204" t="s">
        <v>288</v>
      </c>
      <c r="B439" s="204" t="s">
        <v>423</v>
      </c>
      <c r="C439" s="205">
        <v>4.9000000000000004</v>
      </c>
      <c r="D439" s="205">
        <v>4.8</v>
      </c>
      <c r="E439" s="205">
        <v>4.9000000000000004</v>
      </c>
      <c r="F439" s="205">
        <v>5.0999999999999996</v>
      </c>
      <c r="G439" s="205">
        <v>5.3</v>
      </c>
      <c r="H439" s="205">
        <v>5.5</v>
      </c>
      <c r="I439" s="205">
        <v>23.4</v>
      </c>
      <c r="J439" s="205">
        <v>17.899999999999999</v>
      </c>
      <c r="K439" s="205">
        <v>20.399999999999999</v>
      </c>
      <c r="L439" s="205">
        <v>21.2</v>
      </c>
      <c r="M439" s="205">
        <v>22</v>
      </c>
      <c r="N439" s="205">
        <v>22.9</v>
      </c>
      <c r="O439" s="205">
        <v>0</v>
      </c>
      <c r="P439" s="205">
        <v>1.3</v>
      </c>
      <c r="Q439" s="205">
        <v>1.3</v>
      </c>
      <c r="R439" s="205">
        <v>1.4</v>
      </c>
      <c r="S439" s="205">
        <v>1.5</v>
      </c>
      <c r="T439" s="205">
        <v>1.5</v>
      </c>
      <c r="U439" s="205">
        <v>17</v>
      </c>
      <c r="V439" s="205">
        <v>16</v>
      </c>
      <c r="W439" s="205">
        <v>18</v>
      </c>
      <c r="X439" s="205">
        <v>19</v>
      </c>
      <c r="Y439" s="205">
        <v>19</v>
      </c>
      <c r="Z439" s="205">
        <v>20</v>
      </c>
      <c r="AA439" s="206">
        <f t="shared" si="207"/>
        <v>17647.058823529413</v>
      </c>
      <c r="AB439" s="206">
        <f t="shared" si="207"/>
        <v>11458.333333333334</v>
      </c>
      <c r="AC439" s="206">
        <f t="shared" si="207"/>
        <v>17129.629629629631</v>
      </c>
      <c r="AD439" s="206">
        <f t="shared" si="207"/>
        <v>17105.263157894737</v>
      </c>
      <c r="AE439" s="206">
        <f t="shared" si="207"/>
        <v>17543.859649122805</v>
      </c>
      <c r="AF439" s="206">
        <f t="shared" si="207"/>
        <v>17500</v>
      </c>
      <c r="AG439" s="205">
        <v>3.6</v>
      </c>
      <c r="AH439" s="205">
        <v>2.2000000000000002</v>
      </c>
      <c r="AI439" s="205">
        <v>3.7</v>
      </c>
      <c r="AJ439" s="205">
        <v>3.9</v>
      </c>
      <c r="AK439" s="205">
        <v>4</v>
      </c>
      <c r="AL439" s="205">
        <v>4.2</v>
      </c>
    </row>
    <row r="440" spans="1:38" s="116" customFormat="1" ht="15.6" x14ac:dyDescent="0.25">
      <c r="A440" s="204" t="s">
        <v>443</v>
      </c>
      <c r="B440" s="204"/>
      <c r="C440" s="205">
        <v>0</v>
      </c>
      <c r="D440" s="205">
        <v>0</v>
      </c>
      <c r="E440" s="205">
        <v>0</v>
      </c>
      <c r="F440" s="205">
        <v>0</v>
      </c>
      <c r="G440" s="205">
        <v>0</v>
      </c>
      <c r="H440" s="205">
        <v>0</v>
      </c>
      <c r="I440" s="205">
        <v>0</v>
      </c>
      <c r="J440" s="205">
        <v>105.9</v>
      </c>
      <c r="K440" s="205">
        <v>109.8</v>
      </c>
      <c r="L440" s="205">
        <v>113.9</v>
      </c>
      <c r="M440" s="205">
        <v>118.3</v>
      </c>
      <c r="N440" s="205">
        <v>123</v>
      </c>
      <c r="O440" s="205">
        <v>0</v>
      </c>
      <c r="P440" s="205">
        <v>0</v>
      </c>
      <c r="Q440" s="205">
        <v>0</v>
      </c>
      <c r="R440" s="205">
        <v>0</v>
      </c>
      <c r="S440" s="205">
        <v>0</v>
      </c>
      <c r="T440" s="205">
        <v>0</v>
      </c>
      <c r="U440" s="205">
        <v>0</v>
      </c>
      <c r="V440" s="205">
        <v>43</v>
      </c>
      <c r="W440" s="205">
        <v>45</v>
      </c>
      <c r="X440" s="205">
        <v>46</v>
      </c>
      <c r="Y440" s="205">
        <v>48</v>
      </c>
      <c r="Z440" s="205">
        <v>48</v>
      </c>
      <c r="AA440" s="206" t="e">
        <f t="shared" si="207"/>
        <v>#DIV/0!</v>
      </c>
      <c r="AB440" s="206">
        <f t="shared" si="207"/>
        <v>18798.449612403099</v>
      </c>
      <c r="AC440" s="206">
        <f t="shared" si="207"/>
        <v>18703.703703703704</v>
      </c>
      <c r="AD440" s="206">
        <f t="shared" si="207"/>
        <v>19021.73913043478</v>
      </c>
      <c r="AE440" s="206">
        <f t="shared" si="207"/>
        <v>18923.611111111109</v>
      </c>
      <c r="AF440" s="206">
        <f t="shared" si="207"/>
        <v>19618.055555555558</v>
      </c>
      <c r="AG440" s="205">
        <v>0</v>
      </c>
      <c r="AH440" s="205">
        <v>9.6999999999999993</v>
      </c>
      <c r="AI440" s="205">
        <v>10.1</v>
      </c>
      <c r="AJ440" s="205">
        <v>10.5</v>
      </c>
      <c r="AK440" s="205">
        <v>10.9</v>
      </c>
      <c r="AL440" s="205">
        <v>11.3</v>
      </c>
    </row>
    <row r="441" spans="1:38" s="116" customFormat="1" ht="15.6" x14ac:dyDescent="0.25">
      <c r="A441" s="204" t="s">
        <v>444</v>
      </c>
      <c r="B441" s="204"/>
      <c r="C441" s="205">
        <v>0</v>
      </c>
      <c r="D441" s="205">
        <v>0</v>
      </c>
      <c r="E441" s="205">
        <v>0</v>
      </c>
      <c r="F441" s="205">
        <v>0</v>
      </c>
      <c r="G441" s="205">
        <v>0</v>
      </c>
      <c r="H441" s="205">
        <v>0</v>
      </c>
      <c r="I441" s="205">
        <v>0</v>
      </c>
      <c r="J441" s="205">
        <v>69</v>
      </c>
      <c r="K441" s="205">
        <v>71.599999999999994</v>
      </c>
      <c r="L441" s="205">
        <v>74.3</v>
      </c>
      <c r="M441" s="205">
        <v>77.099999999999994</v>
      </c>
      <c r="N441" s="205">
        <v>80.2</v>
      </c>
      <c r="O441" s="205">
        <v>0</v>
      </c>
      <c r="P441" s="205">
        <v>0</v>
      </c>
      <c r="Q441" s="205">
        <v>0</v>
      </c>
      <c r="R441" s="205">
        <v>0</v>
      </c>
      <c r="S441" s="205">
        <v>0</v>
      </c>
      <c r="T441" s="205">
        <v>0</v>
      </c>
      <c r="U441" s="205">
        <v>0</v>
      </c>
      <c r="V441" s="205">
        <v>42</v>
      </c>
      <c r="W441" s="205">
        <v>43</v>
      </c>
      <c r="X441" s="205">
        <v>45</v>
      </c>
      <c r="Y441" s="205">
        <v>47</v>
      </c>
      <c r="Z441" s="205">
        <v>49</v>
      </c>
      <c r="AA441" s="206" t="e">
        <f t="shared" ref="AA441:AA442" si="211">AG441/U441/12*1000*1000</f>
        <v>#DIV/0!</v>
      </c>
      <c r="AB441" s="206">
        <f t="shared" si="207"/>
        <v>17261.90476190476</v>
      </c>
      <c r="AC441" s="206">
        <f t="shared" ref="AC441:AC442" si="212">AI441/W441/12*1000*1000</f>
        <v>17441.860465116279</v>
      </c>
      <c r="AD441" s="206">
        <f t="shared" ref="AD441:AD442" si="213">AJ441/X441/12*1000*1000</f>
        <v>17407.407407407409</v>
      </c>
      <c r="AE441" s="206">
        <f t="shared" ref="AE441:AE442" si="214">AK441/Y441/12*1000*1000</f>
        <v>17198.581560283688</v>
      </c>
      <c r="AF441" s="206">
        <f t="shared" ref="AF441:AF442" si="215">AL441/Z441/12*1000*1000</f>
        <v>17176.87074829932</v>
      </c>
      <c r="AG441" s="205">
        <v>0</v>
      </c>
      <c r="AH441" s="205">
        <v>8.6999999999999993</v>
      </c>
      <c r="AI441" s="205">
        <v>9</v>
      </c>
      <c r="AJ441" s="205">
        <v>9.4</v>
      </c>
      <c r="AK441" s="205">
        <v>9.6999999999999993</v>
      </c>
      <c r="AL441" s="205">
        <v>10.1</v>
      </c>
    </row>
    <row r="442" spans="1:38" s="116" customFormat="1" ht="15.6" x14ac:dyDescent="0.25">
      <c r="A442" s="204" t="s">
        <v>445</v>
      </c>
      <c r="B442" s="204"/>
      <c r="C442" s="205">
        <v>0</v>
      </c>
      <c r="D442" s="205">
        <v>0</v>
      </c>
      <c r="E442" s="205">
        <v>0</v>
      </c>
      <c r="F442" s="205">
        <v>0</v>
      </c>
      <c r="G442" s="205">
        <v>0</v>
      </c>
      <c r="H442" s="205">
        <v>0</v>
      </c>
      <c r="I442" s="205">
        <v>0</v>
      </c>
      <c r="J442" s="205">
        <v>42.7</v>
      </c>
      <c r="K442" s="205">
        <v>44.3</v>
      </c>
      <c r="L442" s="205">
        <v>46</v>
      </c>
      <c r="M442" s="205">
        <v>47.8</v>
      </c>
      <c r="N442" s="205">
        <v>49.6</v>
      </c>
      <c r="O442" s="205">
        <v>0</v>
      </c>
      <c r="P442" s="205">
        <v>0</v>
      </c>
      <c r="Q442" s="205">
        <v>0</v>
      </c>
      <c r="R442" s="205">
        <v>0</v>
      </c>
      <c r="S442" s="205">
        <v>0</v>
      </c>
      <c r="T442" s="205">
        <v>0</v>
      </c>
      <c r="U442" s="205">
        <v>0</v>
      </c>
      <c r="V442" s="205">
        <v>23</v>
      </c>
      <c r="W442" s="205">
        <v>24</v>
      </c>
      <c r="X442" s="205">
        <v>25</v>
      </c>
      <c r="Y442" s="205">
        <v>26</v>
      </c>
      <c r="Z442" s="205">
        <v>27</v>
      </c>
      <c r="AA442" s="206" t="e">
        <f t="shared" si="211"/>
        <v>#DIV/0!</v>
      </c>
      <c r="AB442" s="206">
        <f t="shared" ref="AB442" si="216">AH442/V442/12*1000*1000</f>
        <v>17753.623188405796</v>
      </c>
      <c r="AC442" s="206">
        <f t="shared" si="212"/>
        <v>17708.333333333332</v>
      </c>
      <c r="AD442" s="206">
        <f t="shared" si="213"/>
        <v>17666.666666666668</v>
      </c>
      <c r="AE442" s="206">
        <f t="shared" si="214"/>
        <v>17628.205128205129</v>
      </c>
      <c r="AF442" s="206">
        <f t="shared" si="215"/>
        <v>17592.592592592595</v>
      </c>
      <c r="AG442" s="205">
        <v>0</v>
      </c>
      <c r="AH442" s="205">
        <v>4.9000000000000004</v>
      </c>
      <c r="AI442" s="205">
        <v>5.0999999999999996</v>
      </c>
      <c r="AJ442" s="205">
        <v>5.3</v>
      </c>
      <c r="AK442" s="205">
        <v>5.5</v>
      </c>
      <c r="AL442" s="205">
        <v>5.7</v>
      </c>
    </row>
    <row r="443" spans="1:38" s="116" customFormat="1" ht="15.6" x14ac:dyDescent="0.25">
      <c r="A443" s="204"/>
      <c r="B443" s="204"/>
      <c r="C443" s="205"/>
      <c r="D443" s="205"/>
      <c r="E443" s="205"/>
      <c r="F443" s="205"/>
      <c r="G443" s="205"/>
      <c r="H443" s="205"/>
      <c r="I443" s="205"/>
      <c r="J443" s="205"/>
      <c r="K443" s="205"/>
      <c r="L443" s="205"/>
      <c r="M443" s="205"/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6"/>
      <c r="AB443" s="206"/>
      <c r="AC443" s="206"/>
      <c r="AD443" s="206"/>
      <c r="AE443" s="206"/>
      <c r="AF443" s="206"/>
      <c r="AG443" s="205"/>
      <c r="AH443" s="205"/>
      <c r="AI443" s="205"/>
      <c r="AJ443" s="205"/>
      <c r="AK443" s="205"/>
      <c r="AL443" s="205"/>
    </row>
    <row r="444" spans="1:38" s="108" customFormat="1" ht="16.2" x14ac:dyDescent="0.25">
      <c r="A444" s="201" t="s">
        <v>324</v>
      </c>
      <c r="B444" s="201"/>
      <c r="C444" s="202">
        <f t="shared" ref="C444:Z444" si="217">SUM(C445:C449)</f>
        <v>12.5</v>
      </c>
      <c r="D444" s="202">
        <f t="shared" si="217"/>
        <v>9.8000000000000007</v>
      </c>
      <c r="E444" s="202">
        <f t="shared" si="217"/>
        <v>10.199999999999999</v>
      </c>
      <c r="F444" s="202">
        <f t="shared" si="217"/>
        <v>10.5</v>
      </c>
      <c r="G444" s="202">
        <f t="shared" si="217"/>
        <v>11</v>
      </c>
      <c r="H444" s="202">
        <f t="shared" si="217"/>
        <v>11.4</v>
      </c>
      <c r="I444" s="202">
        <f t="shared" si="217"/>
        <v>140.1</v>
      </c>
      <c r="J444" s="202">
        <f t="shared" si="217"/>
        <v>138.30000000000001</v>
      </c>
      <c r="K444" s="202">
        <f t="shared" si="217"/>
        <v>143.5</v>
      </c>
      <c r="L444" s="202">
        <f t="shared" si="217"/>
        <v>148.6</v>
      </c>
      <c r="M444" s="202">
        <f t="shared" si="217"/>
        <v>154.30000000000001</v>
      </c>
      <c r="N444" s="202">
        <f t="shared" si="217"/>
        <v>160.39999999999998</v>
      </c>
      <c r="O444" s="202">
        <f t="shared" si="217"/>
        <v>0.6</v>
      </c>
      <c r="P444" s="202">
        <f t="shared" si="217"/>
        <v>0.4</v>
      </c>
      <c r="Q444" s="202">
        <f t="shared" si="217"/>
        <v>0.4</v>
      </c>
      <c r="R444" s="202">
        <f t="shared" si="217"/>
        <v>0.4</v>
      </c>
      <c r="S444" s="202">
        <f t="shared" si="217"/>
        <v>0.4</v>
      </c>
      <c r="T444" s="202">
        <f t="shared" si="217"/>
        <v>0.5</v>
      </c>
      <c r="U444" s="202">
        <f t="shared" si="217"/>
        <v>8</v>
      </c>
      <c r="V444" s="202">
        <f t="shared" si="217"/>
        <v>10</v>
      </c>
      <c r="W444" s="202">
        <f t="shared" si="217"/>
        <v>10</v>
      </c>
      <c r="X444" s="202">
        <f t="shared" si="217"/>
        <v>10.3</v>
      </c>
      <c r="Y444" s="202">
        <f t="shared" si="217"/>
        <v>11.5</v>
      </c>
      <c r="Z444" s="202">
        <f t="shared" si="217"/>
        <v>11.7</v>
      </c>
      <c r="AA444" s="203">
        <f t="shared" si="207"/>
        <v>22916.666666666668</v>
      </c>
      <c r="AB444" s="203">
        <f t="shared" si="207"/>
        <v>20833.333333333332</v>
      </c>
      <c r="AC444" s="203">
        <f t="shared" si="207"/>
        <v>21666.666666666668</v>
      </c>
      <c r="AD444" s="203">
        <f t="shared" si="207"/>
        <v>21844.660194174758</v>
      </c>
      <c r="AE444" s="203">
        <f t="shared" si="207"/>
        <v>20289.855072463764</v>
      </c>
      <c r="AF444" s="203">
        <f t="shared" si="207"/>
        <v>20655.270655270655</v>
      </c>
      <c r="AG444" s="202">
        <f t="shared" ref="AG444:AL444" si="218">SUM(AG445:AG449)</f>
        <v>2.2000000000000002</v>
      </c>
      <c r="AH444" s="202">
        <f t="shared" si="218"/>
        <v>2.5</v>
      </c>
      <c r="AI444" s="202">
        <f t="shared" si="218"/>
        <v>2.6</v>
      </c>
      <c r="AJ444" s="202">
        <f t="shared" si="218"/>
        <v>2.7</v>
      </c>
      <c r="AK444" s="202">
        <f t="shared" si="218"/>
        <v>2.8</v>
      </c>
      <c r="AL444" s="202">
        <f t="shared" si="218"/>
        <v>2.9</v>
      </c>
    </row>
    <row r="445" spans="1:38" s="116" customFormat="1" ht="15.6" x14ac:dyDescent="0.25">
      <c r="A445" s="204" t="s">
        <v>266</v>
      </c>
      <c r="B445" s="204" t="s">
        <v>262</v>
      </c>
      <c r="C445" s="205">
        <v>12.5</v>
      </c>
      <c r="D445" s="205">
        <v>9.8000000000000007</v>
      </c>
      <c r="E445" s="205">
        <v>10.199999999999999</v>
      </c>
      <c r="F445" s="205">
        <v>10.5</v>
      </c>
      <c r="G445" s="205">
        <v>11</v>
      </c>
      <c r="H445" s="205">
        <v>11.4</v>
      </c>
      <c r="I445" s="205">
        <v>12.5</v>
      </c>
      <c r="J445" s="205">
        <v>9.8000000000000007</v>
      </c>
      <c r="K445" s="205">
        <v>10.199999999999999</v>
      </c>
      <c r="L445" s="205">
        <v>10.5</v>
      </c>
      <c r="M445" s="205">
        <v>11</v>
      </c>
      <c r="N445" s="205">
        <v>11.4</v>
      </c>
      <c r="O445" s="205">
        <v>0.6</v>
      </c>
      <c r="P445" s="205">
        <v>0.4</v>
      </c>
      <c r="Q445" s="205">
        <v>0.4</v>
      </c>
      <c r="R445" s="205">
        <v>0.4</v>
      </c>
      <c r="S445" s="205">
        <v>0.4</v>
      </c>
      <c r="T445" s="205">
        <v>0.5</v>
      </c>
      <c r="U445" s="205">
        <v>4</v>
      </c>
      <c r="V445" s="205">
        <v>6</v>
      </c>
      <c r="W445" s="205">
        <v>6</v>
      </c>
      <c r="X445" s="205">
        <v>6</v>
      </c>
      <c r="Y445" s="205">
        <v>7</v>
      </c>
      <c r="Z445" s="205">
        <v>7</v>
      </c>
      <c r="AA445" s="206">
        <f t="shared" ref="AA445:AF449" si="219">AG445/U445/12*1000*1000</f>
        <v>27083.333333333336</v>
      </c>
      <c r="AB445" s="206">
        <f t="shared" si="219"/>
        <v>22222.222222222223</v>
      </c>
      <c r="AC445" s="206">
        <f t="shared" si="219"/>
        <v>23611.111111111109</v>
      </c>
      <c r="AD445" s="206">
        <f t="shared" si="219"/>
        <v>23611.111111111109</v>
      </c>
      <c r="AE445" s="206">
        <f t="shared" si="219"/>
        <v>21428.571428571431</v>
      </c>
      <c r="AF445" s="206">
        <f t="shared" si="219"/>
        <v>22619.047619047618</v>
      </c>
      <c r="AG445" s="205">
        <v>1.3</v>
      </c>
      <c r="AH445" s="205">
        <v>1.6</v>
      </c>
      <c r="AI445" s="205">
        <v>1.7</v>
      </c>
      <c r="AJ445" s="205">
        <v>1.7</v>
      </c>
      <c r="AK445" s="205">
        <v>1.8</v>
      </c>
      <c r="AL445" s="205">
        <v>1.9</v>
      </c>
    </row>
    <row r="446" spans="1:38" s="123" customFormat="1" ht="30.75" customHeight="1" x14ac:dyDescent="0.25">
      <c r="A446" s="204" t="s">
        <v>447</v>
      </c>
      <c r="B446" s="204"/>
      <c r="C446" s="205">
        <v>0</v>
      </c>
      <c r="D446" s="205">
        <v>0</v>
      </c>
      <c r="E446" s="205">
        <v>0</v>
      </c>
      <c r="F446" s="205">
        <v>0</v>
      </c>
      <c r="G446" s="205">
        <v>0</v>
      </c>
      <c r="H446" s="205">
        <v>0</v>
      </c>
      <c r="I446" s="205">
        <v>12.4</v>
      </c>
      <c r="J446" s="205">
        <v>12.4</v>
      </c>
      <c r="K446" s="205">
        <v>12.9</v>
      </c>
      <c r="L446" s="205">
        <v>13.3</v>
      </c>
      <c r="M446" s="205">
        <v>13.9</v>
      </c>
      <c r="N446" s="205">
        <v>14.4</v>
      </c>
      <c r="O446" s="205">
        <v>0</v>
      </c>
      <c r="P446" s="205">
        <v>0</v>
      </c>
      <c r="Q446" s="205">
        <v>0</v>
      </c>
      <c r="R446" s="205">
        <v>0</v>
      </c>
      <c r="S446" s="205">
        <v>0</v>
      </c>
      <c r="T446" s="205">
        <v>0</v>
      </c>
      <c r="U446" s="205">
        <v>0</v>
      </c>
      <c r="V446" s="205">
        <v>0</v>
      </c>
      <c r="W446" s="205">
        <v>0</v>
      </c>
      <c r="X446" s="205">
        <v>0</v>
      </c>
      <c r="Y446" s="205">
        <v>0</v>
      </c>
      <c r="Z446" s="205">
        <v>0</v>
      </c>
      <c r="AA446" s="206" t="e">
        <f t="shared" ref="AA446" si="220">AG446/U446/12*1000*1000</f>
        <v>#DIV/0!</v>
      </c>
      <c r="AB446" s="206" t="e">
        <f t="shared" ref="AB446" si="221">AH446/V446/12*1000*1000</f>
        <v>#DIV/0!</v>
      </c>
      <c r="AC446" s="206" t="e">
        <f t="shared" ref="AC446" si="222">AI446/W446/12*1000*1000</f>
        <v>#DIV/0!</v>
      </c>
      <c r="AD446" s="206" t="e">
        <f t="shared" ref="AD446" si="223">AJ446/X446/12*1000*1000</f>
        <v>#DIV/0!</v>
      </c>
      <c r="AE446" s="206" t="e">
        <f t="shared" ref="AE446" si="224">AK446/Y446/12*1000*1000</f>
        <v>#DIV/0!</v>
      </c>
      <c r="AF446" s="206" t="e">
        <f t="shared" ref="AF446" si="225">AL446/Z446/12*1000*1000</f>
        <v>#DIV/0!</v>
      </c>
      <c r="AG446" s="205">
        <v>0</v>
      </c>
      <c r="AH446" s="205">
        <v>0</v>
      </c>
      <c r="AI446" s="205">
        <v>0</v>
      </c>
      <c r="AJ446" s="205">
        <v>0</v>
      </c>
      <c r="AK446" s="205">
        <v>0</v>
      </c>
      <c r="AL446" s="205">
        <v>0</v>
      </c>
    </row>
    <row r="447" spans="1:38" s="123" customFormat="1" ht="30.75" customHeight="1" x14ac:dyDescent="0.25">
      <c r="A447" s="204" t="s">
        <v>446</v>
      </c>
      <c r="B447" s="204"/>
      <c r="C447" s="205">
        <v>0</v>
      </c>
      <c r="D447" s="205">
        <v>0</v>
      </c>
      <c r="E447" s="205">
        <v>0</v>
      </c>
      <c r="F447" s="205">
        <v>0</v>
      </c>
      <c r="G447" s="205">
        <v>0</v>
      </c>
      <c r="H447" s="205">
        <v>0</v>
      </c>
      <c r="I447" s="205">
        <v>86.3</v>
      </c>
      <c r="J447" s="205">
        <v>86.3</v>
      </c>
      <c r="K447" s="205">
        <v>89.5</v>
      </c>
      <c r="L447" s="205">
        <v>92.8</v>
      </c>
      <c r="M447" s="205">
        <v>96.4</v>
      </c>
      <c r="N447" s="205">
        <v>100.3</v>
      </c>
      <c r="O447" s="205">
        <v>0</v>
      </c>
      <c r="P447" s="205">
        <v>0</v>
      </c>
      <c r="Q447" s="205">
        <v>0</v>
      </c>
      <c r="R447" s="205">
        <v>0</v>
      </c>
      <c r="S447" s="205">
        <v>0</v>
      </c>
      <c r="T447" s="205">
        <v>0</v>
      </c>
      <c r="U447" s="205">
        <v>0</v>
      </c>
      <c r="V447" s="205">
        <v>0</v>
      </c>
      <c r="W447" s="205">
        <v>0</v>
      </c>
      <c r="X447" s="205">
        <v>0</v>
      </c>
      <c r="Y447" s="205">
        <v>0</v>
      </c>
      <c r="Z447" s="205">
        <v>0</v>
      </c>
      <c r="AA447" s="206" t="e">
        <f t="shared" ref="AA447" si="226">AG447/U447/12*1000*1000</f>
        <v>#DIV/0!</v>
      </c>
      <c r="AB447" s="206" t="e">
        <f t="shared" ref="AB447" si="227">AH447/V447/12*1000*1000</f>
        <v>#DIV/0!</v>
      </c>
      <c r="AC447" s="206" t="e">
        <f t="shared" ref="AC447" si="228">AI447/W447/12*1000*1000</f>
        <v>#DIV/0!</v>
      </c>
      <c r="AD447" s="206" t="e">
        <f t="shared" ref="AD447" si="229">AJ447/X447/12*1000*1000</f>
        <v>#DIV/0!</v>
      </c>
      <c r="AE447" s="206" t="e">
        <f t="shared" ref="AE447" si="230">AK447/Y447/12*1000*1000</f>
        <v>#DIV/0!</v>
      </c>
      <c r="AF447" s="206" t="e">
        <f t="shared" ref="AF447" si="231">AL447/Z447/12*1000*1000</f>
        <v>#DIV/0!</v>
      </c>
      <c r="AG447" s="205">
        <v>0</v>
      </c>
      <c r="AH447" s="205">
        <v>0</v>
      </c>
      <c r="AI447" s="205">
        <v>0</v>
      </c>
      <c r="AJ447" s="205">
        <v>0</v>
      </c>
      <c r="AK447" s="205">
        <v>0</v>
      </c>
      <c r="AL447" s="205">
        <v>0</v>
      </c>
    </row>
    <row r="448" spans="1:38" s="123" customFormat="1" ht="30.75" customHeight="1" x14ac:dyDescent="0.25">
      <c r="A448" s="204" t="s">
        <v>449</v>
      </c>
      <c r="B448" s="204" t="s">
        <v>452</v>
      </c>
      <c r="C448" s="205">
        <v>0</v>
      </c>
      <c r="D448" s="205">
        <v>0</v>
      </c>
      <c r="E448" s="205">
        <v>0</v>
      </c>
      <c r="F448" s="205">
        <v>0</v>
      </c>
      <c r="G448" s="205">
        <v>0</v>
      </c>
      <c r="H448" s="205">
        <v>0</v>
      </c>
      <c r="I448" s="205">
        <v>28.9</v>
      </c>
      <c r="J448" s="205">
        <v>29.8</v>
      </c>
      <c r="K448" s="205">
        <v>30.9</v>
      </c>
      <c r="L448" s="205">
        <v>32</v>
      </c>
      <c r="M448" s="205">
        <v>33</v>
      </c>
      <c r="N448" s="205">
        <v>34.299999999999997</v>
      </c>
      <c r="O448" s="205">
        <v>0</v>
      </c>
      <c r="P448" s="205">
        <v>0</v>
      </c>
      <c r="Q448" s="205">
        <v>0</v>
      </c>
      <c r="R448" s="205">
        <v>0</v>
      </c>
      <c r="S448" s="205">
        <v>0</v>
      </c>
      <c r="T448" s="205">
        <v>0</v>
      </c>
      <c r="U448" s="205">
        <v>4</v>
      </c>
      <c r="V448" s="205">
        <v>4</v>
      </c>
      <c r="W448" s="205">
        <v>4</v>
      </c>
      <c r="X448" s="205">
        <v>4.3</v>
      </c>
      <c r="Y448" s="205">
        <v>4.5</v>
      </c>
      <c r="Z448" s="205">
        <v>4.7</v>
      </c>
      <c r="AA448" s="206">
        <f t="shared" ref="AA448" si="232">AG448/U448/12*1000*1000</f>
        <v>18750</v>
      </c>
      <c r="AB448" s="206">
        <f t="shared" ref="AB448" si="233">AH448/V448/12*1000*1000</f>
        <v>18750</v>
      </c>
      <c r="AC448" s="206">
        <f t="shared" ref="AC448" si="234">AI448/W448/12*1000*1000</f>
        <v>18750</v>
      </c>
      <c r="AD448" s="206">
        <f t="shared" ref="AD448" si="235">AJ448/X448/12*1000*1000</f>
        <v>19379.844961240309</v>
      </c>
      <c r="AE448" s="206">
        <f t="shared" ref="AE448" si="236">AK448/Y448/12*1000*1000</f>
        <v>18518.518518518518</v>
      </c>
      <c r="AF448" s="206">
        <f t="shared" ref="AF448" si="237">AL448/Z448/12*1000*1000</f>
        <v>17730.496453900709</v>
      </c>
      <c r="AG448" s="205">
        <v>0.9</v>
      </c>
      <c r="AH448" s="205">
        <v>0.9</v>
      </c>
      <c r="AI448" s="205">
        <v>0.9</v>
      </c>
      <c r="AJ448" s="205">
        <v>1</v>
      </c>
      <c r="AK448" s="205">
        <v>1</v>
      </c>
      <c r="AL448" s="205">
        <v>1</v>
      </c>
    </row>
    <row r="449" spans="1:38" s="116" customFormat="1" ht="51" customHeight="1" x14ac:dyDescent="0.25">
      <c r="A449" s="204" t="s">
        <v>289</v>
      </c>
      <c r="B449" s="204" t="s">
        <v>265</v>
      </c>
      <c r="C449" s="205">
        <v>0</v>
      </c>
      <c r="D449" s="205">
        <v>0</v>
      </c>
      <c r="E449" s="205">
        <v>0</v>
      </c>
      <c r="F449" s="205">
        <v>0</v>
      </c>
      <c r="G449" s="205">
        <v>0</v>
      </c>
      <c r="H449" s="205">
        <v>0</v>
      </c>
      <c r="I449" s="205">
        <v>0</v>
      </c>
      <c r="J449" s="205">
        <v>0</v>
      </c>
      <c r="K449" s="205">
        <v>0</v>
      </c>
      <c r="L449" s="205">
        <v>0</v>
      </c>
      <c r="M449" s="205">
        <v>0</v>
      </c>
      <c r="N449" s="205">
        <v>0</v>
      </c>
      <c r="O449" s="205">
        <v>0</v>
      </c>
      <c r="P449" s="205">
        <v>0</v>
      </c>
      <c r="Q449" s="205">
        <v>0</v>
      </c>
      <c r="R449" s="205">
        <v>0</v>
      </c>
      <c r="S449" s="205">
        <v>0</v>
      </c>
      <c r="T449" s="205">
        <v>0</v>
      </c>
      <c r="U449" s="205">
        <v>0</v>
      </c>
      <c r="V449" s="205">
        <v>0</v>
      </c>
      <c r="W449" s="205">
        <v>0</v>
      </c>
      <c r="X449" s="205">
        <v>0</v>
      </c>
      <c r="Y449" s="205">
        <v>0</v>
      </c>
      <c r="Z449" s="205">
        <v>0</v>
      </c>
      <c r="AA449" s="206" t="e">
        <f t="shared" si="219"/>
        <v>#DIV/0!</v>
      </c>
      <c r="AB449" s="206" t="e">
        <f t="shared" si="219"/>
        <v>#DIV/0!</v>
      </c>
      <c r="AC449" s="206" t="e">
        <f t="shared" si="219"/>
        <v>#DIV/0!</v>
      </c>
      <c r="AD449" s="206" t="e">
        <f t="shared" si="219"/>
        <v>#DIV/0!</v>
      </c>
      <c r="AE449" s="206" t="e">
        <f t="shared" si="219"/>
        <v>#DIV/0!</v>
      </c>
      <c r="AF449" s="206" t="e">
        <f t="shared" si="219"/>
        <v>#DIV/0!</v>
      </c>
      <c r="AG449" s="205">
        <v>0</v>
      </c>
      <c r="AH449" s="205">
        <v>0</v>
      </c>
      <c r="AI449" s="205">
        <v>0</v>
      </c>
      <c r="AJ449" s="205">
        <v>0</v>
      </c>
      <c r="AK449" s="205">
        <v>0</v>
      </c>
      <c r="AL449" s="205">
        <v>0</v>
      </c>
    </row>
    <row r="450" spans="1:38" ht="15.6" x14ac:dyDescent="0.25">
      <c r="A450" s="204"/>
      <c r="B450" s="204"/>
      <c r="C450" s="205"/>
      <c r="D450" s="205"/>
      <c r="E450" s="205"/>
      <c r="F450" s="205"/>
      <c r="G450" s="205"/>
      <c r="H450" s="205"/>
      <c r="I450" s="205"/>
      <c r="J450" s="205"/>
      <c r="K450" s="205"/>
      <c r="L450" s="205"/>
      <c r="M450" s="205"/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6"/>
      <c r="AB450" s="206"/>
      <c r="AC450" s="206"/>
      <c r="AD450" s="206"/>
      <c r="AE450" s="206"/>
      <c r="AF450" s="206"/>
      <c r="AG450" s="205"/>
      <c r="AH450" s="205"/>
      <c r="AI450" s="205"/>
      <c r="AJ450" s="205"/>
      <c r="AK450" s="205"/>
      <c r="AL450" s="205"/>
    </row>
    <row r="451" spans="1:38" ht="31.2" x14ac:dyDescent="0.25">
      <c r="A451" s="192" t="s">
        <v>357</v>
      </c>
      <c r="B451" s="192"/>
      <c r="C451" s="193">
        <f>C453</f>
        <v>0</v>
      </c>
      <c r="D451" s="193">
        <f t="shared" ref="D451:Z451" si="238">D453</f>
        <v>0</v>
      </c>
      <c r="E451" s="193">
        <f t="shared" si="238"/>
        <v>0</v>
      </c>
      <c r="F451" s="193">
        <f t="shared" si="238"/>
        <v>0</v>
      </c>
      <c r="G451" s="193">
        <f t="shared" si="238"/>
        <v>0</v>
      </c>
      <c r="H451" s="193">
        <f t="shared" si="238"/>
        <v>0</v>
      </c>
      <c r="I451" s="193">
        <f t="shared" si="238"/>
        <v>0</v>
      </c>
      <c r="J451" s="193">
        <f t="shared" si="238"/>
        <v>0</v>
      </c>
      <c r="K451" s="193">
        <f t="shared" si="238"/>
        <v>0</v>
      </c>
      <c r="L451" s="193">
        <f t="shared" si="238"/>
        <v>0</v>
      </c>
      <c r="M451" s="193">
        <f t="shared" si="238"/>
        <v>0</v>
      </c>
      <c r="N451" s="193">
        <f t="shared" si="238"/>
        <v>0</v>
      </c>
      <c r="O451" s="193">
        <f t="shared" si="238"/>
        <v>0</v>
      </c>
      <c r="P451" s="193">
        <f t="shared" si="238"/>
        <v>0</v>
      </c>
      <c r="Q451" s="193">
        <f t="shared" si="238"/>
        <v>0</v>
      </c>
      <c r="R451" s="193">
        <f t="shared" si="238"/>
        <v>0</v>
      </c>
      <c r="S451" s="193">
        <f t="shared" si="238"/>
        <v>0</v>
      </c>
      <c r="T451" s="193">
        <f t="shared" si="238"/>
        <v>0</v>
      </c>
      <c r="U451" s="193">
        <f t="shared" si="238"/>
        <v>0</v>
      </c>
      <c r="V451" s="193">
        <f t="shared" si="238"/>
        <v>0</v>
      </c>
      <c r="W451" s="193">
        <f t="shared" si="238"/>
        <v>0</v>
      </c>
      <c r="X451" s="193">
        <f t="shared" si="238"/>
        <v>0</v>
      </c>
      <c r="Y451" s="193">
        <f t="shared" si="238"/>
        <v>0</v>
      </c>
      <c r="Z451" s="193">
        <f t="shared" si="238"/>
        <v>0</v>
      </c>
      <c r="AA451" s="194" t="e">
        <f t="shared" ref="AA451" si="239">AG451/U451/12*1000*1000</f>
        <v>#DIV/0!</v>
      </c>
      <c r="AB451" s="194" t="e">
        <f t="shared" ref="AB451" si="240">AH451/V451/12*1000*1000</f>
        <v>#DIV/0!</v>
      </c>
      <c r="AC451" s="194" t="e">
        <f t="shared" ref="AC451" si="241">AI451/W451/12*1000*1000</f>
        <v>#DIV/0!</v>
      </c>
      <c r="AD451" s="194" t="e">
        <f t="shared" ref="AD451" si="242">AJ451/X451/12*1000*1000</f>
        <v>#DIV/0!</v>
      </c>
      <c r="AE451" s="194" t="e">
        <f t="shared" ref="AE451" si="243">AK451/Y451/12*1000*1000</f>
        <v>#DIV/0!</v>
      </c>
      <c r="AF451" s="194" t="e">
        <f t="shared" ref="AF451" si="244">AL451/Z451/12*1000*1000</f>
        <v>#DIV/0!</v>
      </c>
      <c r="AG451" s="193">
        <f t="shared" ref="AG451:AL451" si="245">AG453</f>
        <v>0</v>
      </c>
      <c r="AH451" s="193">
        <f t="shared" si="245"/>
        <v>0</v>
      </c>
      <c r="AI451" s="193">
        <f t="shared" si="245"/>
        <v>0</v>
      </c>
      <c r="AJ451" s="193">
        <f t="shared" si="245"/>
        <v>0</v>
      </c>
      <c r="AK451" s="193">
        <f t="shared" si="245"/>
        <v>0</v>
      </c>
      <c r="AL451" s="193">
        <f t="shared" si="245"/>
        <v>0</v>
      </c>
    </row>
    <row r="452" spans="1:38" ht="15.6" x14ac:dyDescent="0.25">
      <c r="A452" s="198" t="s">
        <v>201</v>
      </c>
      <c r="B452" s="198"/>
      <c r="C452" s="199"/>
      <c r="D452" s="199"/>
      <c r="E452" s="199"/>
      <c r="F452" s="199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  <c r="T452" s="199"/>
      <c r="U452" s="199"/>
      <c r="V452" s="199"/>
      <c r="W452" s="199"/>
      <c r="X452" s="199"/>
      <c r="Y452" s="199"/>
      <c r="Z452" s="199"/>
      <c r="AA452" s="200"/>
      <c r="AB452" s="200"/>
      <c r="AC452" s="200"/>
      <c r="AD452" s="200"/>
      <c r="AE452" s="200"/>
      <c r="AF452" s="200"/>
      <c r="AG452" s="199"/>
      <c r="AH452" s="199"/>
      <c r="AI452" s="199"/>
      <c r="AJ452" s="199"/>
      <c r="AK452" s="199"/>
      <c r="AL452" s="199"/>
    </row>
    <row r="453" spans="1:38" ht="15.6" x14ac:dyDescent="0.25">
      <c r="A453" s="204"/>
      <c r="B453" s="204"/>
      <c r="C453" s="205"/>
      <c r="D453" s="205"/>
      <c r="E453" s="205"/>
      <c r="F453" s="205"/>
      <c r="G453" s="205"/>
      <c r="H453" s="205"/>
      <c r="I453" s="205"/>
      <c r="J453" s="205"/>
      <c r="K453" s="205"/>
      <c r="L453" s="205"/>
      <c r="M453" s="205"/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6"/>
      <c r="AB453" s="206"/>
      <c r="AC453" s="206"/>
      <c r="AD453" s="206"/>
      <c r="AE453" s="206"/>
      <c r="AF453" s="206"/>
      <c r="AG453" s="205"/>
      <c r="AH453" s="205"/>
      <c r="AI453" s="205"/>
      <c r="AJ453" s="205"/>
      <c r="AK453" s="205"/>
      <c r="AL453" s="205"/>
    </row>
    <row r="454" spans="1:38" s="27" customFormat="1" ht="46.8" x14ac:dyDescent="0.25">
      <c r="A454" s="192" t="s">
        <v>424</v>
      </c>
      <c r="B454" s="192"/>
      <c r="C454" s="193">
        <f>C456</f>
        <v>0</v>
      </c>
      <c r="D454" s="193">
        <f t="shared" ref="D454:Z454" si="246">D456</f>
        <v>0</v>
      </c>
      <c r="E454" s="193">
        <f t="shared" si="246"/>
        <v>0</v>
      </c>
      <c r="F454" s="193">
        <f t="shared" si="246"/>
        <v>0</v>
      </c>
      <c r="G454" s="193">
        <f t="shared" si="246"/>
        <v>0</v>
      </c>
      <c r="H454" s="193">
        <f t="shared" si="246"/>
        <v>0</v>
      </c>
      <c r="I454" s="193">
        <f t="shared" si="246"/>
        <v>0</v>
      </c>
      <c r="J454" s="193">
        <f t="shared" si="246"/>
        <v>0</v>
      </c>
      <c r="K454" s="193">
        <f t="shared" si="246"/>
        <v>0</v>
      </c>
      <c r="L454" s="193">
        <f t="shared" si="246"/>
        <v>0</v>
      </c>
      <c r="M454" s="193">
        <f t="shared" si="246"/>
        <v>0</v>
      </c>
      <c r="N454" s="193">
        <f t="shared" si="246"/>
        <v>0</v>
      </c>
      <c r="O454" s="193">
        <f t="shared" si="246"/>
        <v>0</v>
      </c>
      <c r="P454" s="193">
        <f t="shared" si="246"/>
        <v>0</v>
      </c>
      <c r="Q454" s="193">
        <f t="shared" si="246"/>
        <v>0</v>
      </c>
      <c r="R454" s="193">
        <f t="shared" si="246"/>
        <v>0</v>
      </c>
      <c r="S454" s="193">
        <f t="shared" si="246"/>
        <v>0</v>
      </c>
      <c r="T454" s="193">
        <f t="shared" si="246"/>
        <v>0</v>
      </c>
      <c r="U454" s="193">
        <f t="shared" si="246"/>
        <v>0</v>
      </c>
      <c r="V454" s="193">
        <f t="shared" si="246"/>
        <v>0</v>
      </c>
      <c r="W454" s="193">
        <f t="shared" si="246"/>
        <v>0</v>
      </c>
      <c r="X454" s="193">
        <f t="shared" si="246"/>
        <v>0</v>
      </c>
      <c r="Y454" s="193">
        <f t="shared" si="246"/>
        <v>0</v>
      </c>
      <c r="Z454" s="193">
        <f t="shared" si="246"/>
        <v>0</v>
      </c>
      <c r="AA454" s="194" t="e">
        <f t="shared" ref="AA454" si="247">AG454/U454/12*1000*1000</f>
        <v>#DIV/0!</v>
      </c>
      <c r="AB454" s="194" t="e">
        <f t="shared" ref="AB454" si="248">AH454/V454/12*1000*1000</f>
        <v>#DIV/0!</v>
      </c>
      <c r="AC454" s="194" t="e">
        <f t="shared" ref="AC454" si="249">AI454/W454/12*1000*1000</f>
        <v>#DIV/0!</v>
      </c>
      <c r="AD454" s="194" t="e">
        <f t="shared" ref="AD454" si="250">AJ454/X454/12*1000*1000</f>
        <v>#DIV/0!</v>
      </c>
      <c r="AE454" s="194" t="e">
        <f t="shared" ref="AE454" si="251">AK454/Y454/12*1000*1000</f>
        <v>#DIV/0!</v>
      </c>
      <c r="AF454" s="194" t="e">
        <f t="shared" ref="AF454" si="252">AL454/Z454/12*1000*1000</f>
        <v>#DIV/0!</v>
      </c>
      <c r="AG454" s="193">
        <f t="shared" ref="AG454:AL454" si="253">AG456</f>
        <v>0</v>
      </c>
      <c r="AH454" s="193">
        <f t="shared" si="253"/>
        <v>0</v>
      </c>
      <c r="AI454" s="193">
        <f t="shared" si="253"/>
        <v>0</v>
      </c>
      <c r="AJ454" s="193">
        <f t="shared" si="253"/>
        <v>0</v>
      </c>
      <c r="AK454" s="193">
        <f t="shared" si="253"/>
        <v>0</v>
      </c>
      <c r="AL454" s="193">
        <f t="shared" si="253"/>
        <v>0</v>
      </c>
    </row>
    <row r="455" spans="1:38" ht="15.6" x14ac:dyDescent="0.25">
      <c r="A455" s="198" t="s">
        <v>201</v>
      </c>
      <c r="B455" s="198"/>
      <c r="C455" s="199"/>
      <c r="D455" s="199"/>
      <c r="E455" s="199"/>
      <c r="F455" s="199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  <c r="T455" s="199"/>
      <c r="U455" s="199"/>
      <c r="V455" s="199"/>
      <c r="W455" s="199"/>
      <c r="X455" s="199"/>
      <c r="Y455" s="199"/>
      <c r="Z455" s="199"/>
      <c r="AA455" s="200"/>
      <c r="AB455" s="200"/>
      <c r="AC455" s="200"/>
      <c r="AD455" s="200"/>
      <c r="AE455" s="200"/>
      <c r="AF455" s="200"/>
      <c r="AG455" s="199"/>
      <c r="AH455" s="199"/>
      <c r="AI455" s="199"/>
      <c r="AJ455" s="199"/>
      <c r="AK455" s="199"/>
      <c r="AL455" s="199"/>
    </row>
    <row r="456" spans="1:38" ht="15.6" x14ac:dyDescent="0.25">
      <c r="A456" s="204"/>
      <c r="B456" s="204"/>
      <c r="C456" s="205"/>
      <c r="D456" s="205"/>
      <c r="E456" s="205"/>
      <c r="F456" s="205"/>
      <c r="G456" s="205"/>
      <c r="H456" s="205"/>
      <c r="I456" s="205"/>
      <c r="J456" s="205"/>
      <c r="K456" s="205"/>
      <c r="L456" s="205"/>
      <c r="M456" s="205"/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6"/>
      <c r="AB456" s="206"/>
      <c r="AC456" s="206"/>
      <c r="AD456" s="206"/>
      <c r="AE456" s="206"/>
      <c r="AF456" s="206"/>
      <c r="AG456" s="205"/>
      <c r="AH456" s="205"/>
      <c r="AI456" s="205"/>
      <c r="AJ456" s="205"/>
      <c r="AK456" s="205"/>
      <c r="AL456" s="205"/>
    </row>
    <row r="457" spans="1:38" s="27" customFormat="1" ht="31.2" x14ac:dyDescent="0.25">
      <c r="A457" s="192" t="s">
        <v>230</v>
      </c>
      <c r="B457" s="192"/>
      <c r="C457" s="193">
        <f>C459</f>
        <v>0</v>
      </c>
      <c r="D457" s="193">
        <f t="shared" ref="D457:Z457" si="254">D459</f>
        <v>0</v>
      </c>
      <c r="E457" s="193">
        <f t="shared" si="254"/>
        <v>0</v>
      </c>
      <c r="F457" s="193">
        <f t="shared" si="254"/>
        <v>0</v>
      </c>
      <c r="G457" s="193">
        <f t="shared" si="254"/>
        <v>0</v>
      </c>
      <c r="H457" s="193">
        <f t="shared" si="254"/>
        <v>0</v>
      </c>
      <c r="I457" s="193">
        <f t="shared" si="254"/>
        <v>0</v>
      </c>
      <c r="J457" s="193">
        <f t="shared" si="254"/>
        <v>0</v>
      </c>
      <c r="K457" s="193">
        <f t="shared" si="254"/>
        <v>0</v>
      </c>
      <c r="L457" s="193">
        <f t="shared" si="254"/>
        <v>0</v>
      </c>
      <c r="M457" s="193">
        <f t="shared" si="254"/>
        <v>0</v>
      </c>
      <c r="N457" s="193">
        <f t="shared" si="254"/>
        <v>0</v>
      </c>
      <c r="O457" s="193">
        <f t="shared" si="254"/>
        <v>0</v>
      </c>
      <c r="P457" s="193">
        <f t="shared" si="254"/>
        <v>0</v>
      </c>
      <c r="Q457" s="193">
        <f t="shared" si="254"/>
        <v>0</v>
      </c>
      <c r="R457" s="193">
        <f t="shared" si="254"/>
        <v>0</v>
      </c>
      <c r="S457" s="193">
        <f t="shared" si="254"/>
        <v>0</v>
      </c>
      <c r="T457" s="193">
        <f t="shared" si="254"/>
        <v>0</v>
      </c>
      <c r="U457" s="193">
        <f t="shared" si="254"/>
        <v>0</v>
      </c>
      <c r="V457" s="193">
        <f t="shared" si="254"/>
        <v>0</v>
      </c>
      <c r="W457" s="193">
        <f t="shared" si="254"/>
        <v>0</v>
      </c>
      <c r="X457" s="193">
        <f t="shared" si="254"/>
        <v>0</v>
      </c>
      <c r="Y457" s="193">
        <f t="shared" si="254"/>
        <v>0</v>
      </c>
      <c r="Z457" s="193">
        <f t="shared" si="254"/>
        <v>0</v>
      </c>
      <c r="AA457" s="194" t="e">
        <f t="shared" ref="AA457" si="255">AG457/U457/12*1000*1000</f>
        <v>#DIV/0!</v>
      </c>
      <c r="AB457" s="194" t="e">
        <f t="shared" ref="AB457" si="256">AH457/V457/12*1000*1000</f>
        <v>#DIV/0!</v>
      </c>
      <c r="AC457" s="194" t="e">
        <f t="shared" ref="AC457" si="257">AI457/W457/12*1000*1000</f>
        <v>#DIV/0!</v>
      </c>
      <c r="AD457" s="194" t="e">
        <f t="shared" ref="AD457" si="258">AJ457/X457/12*1000*1000</f>
        <v>#DIV/0!</v>
      </c>
      <c r="AE457" s="194" t="e">
        <f t="shared" ref="AE457" si="259">AK457/Y457/12*1000*1000</f>
        <v>#DIV/0!</v>
      </c>
      <c r="AF457" s="194" t="e">
        <f t="shared" ref="AF457" si="260">AL457/Z457/12*1000*1000</f>
        <v>#DIV/0!</v>
      </c>
      <c r="AG457" s="193">
        <f t="shared" ref="AG457:AL457" si="261">AG459</f>
        <v>0</v>
      </c>
      <c r="AH457" s="193">
        <f t="shared" si="261"/>
        <v>0</v>
      </c>
      <c r="AI457" s="193">
        <f t="shared" si="261"/>
        <v>0</v>
      </c>
      <c r="AJ457" s="193">
        <f t="shared" si="261"/>
        <v>0</v>
      </c>
      <c r="AK457" s="193">
        <f t="shared" si="261"/>
        <v>0</v>
      </c>
      <c r="AL457" s="193">
        <f t="shared" si="261"/>
        <v>0</v>
      </c>
    </row>
    <row r="458" spans="1:38" ht="15.6" x14ac:dyDescent="0.25">
      <c r="A458" s="198" t="s">
        <v>201</v>
      </c>
      <c r="B458" s="198"/>
      <c r="C458" s="199"/>
      <c r="D458" s="199"/>
      <c r="E458" s="199"/>
      <c r="F458" s="199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  <c r="T458" s="199"/>
      <c r="U458" s="199"/>
      <c r="V458" s="199"/>
      <c r="W458" s="199"/>
      <c r="X458" s="199"/>
      <c r="Y458" s="199"/>
      <c r="Z458" s="199"/>
      <c r="AA458" s="200"/>
      <c r="AB458" s="200"/>
      <c r="AC458" s="200"/>
      <c r="AD458" s="200"/>
      <c r="AE458" s="200"/>
      <c r="AF458" s="200"/>
      <c r="AG458" s="199"/>
      <c r="AH458" s="199"/>
      <c r="AI458" s="199"/>
      <c r="AJ458" s="199"/>
      <c r="AK458" s="199"/>
      <c r="AL458" s="199"/>
    </row>
    <row r="459" spans="1:38" ht="15.6" x14ac:dyDescent="0.25">
      <c r="A459" s="204"/>
      <c r="B459" s="204"/>
      <c r="C459" s="205"/>
      <c r="D459" s="205"/>
      <c r="E459" s="205"/>
      <c r="F459" s="205"/>
      <c r="G459" s="205"/>
      <c r="H459" s="205"/>
      <c r="I459" s="205"/>
      <c r="J459" s="205"/>
      <c r="K459" s="205"/>
      <c r="L459" s="205"/>
      <c r="M459" s="205"/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6"/>
      <c r="AB459" s="206"/>
      <c r="AC459" s="206"/>
      <c r="AD459" s="206"/>
      <c r="AE459" s="206"/>
      <c r="AF459" s="206"/>
      <c r="AG459" s="205"/>
      <c r="AH459" s="205"/>
      <c r="AI459" s="205"/>
      <c r="AJ459" s="205"/>
      <c r="AK459" s="205"/>
      <c r="AL459" s="205"/>
    </row>
    <row r="460" spans="1:38" s="27" customFormat="1" ht="15.6" x14ac:dyDescent="0.25">
      <c r="A460" s="192" t="s">
        <v>9</v>
      </c>
      <c r="B460" s="192"/>
      <c r="C460" s="193">
        <f>C462+C468+C470</f>
        <v>0</v>
      </c>
      <c r="D460" s="193">
        <f t="shared" ref="D460:Z460" si="262">D462+D468+D470</f>
        <v>0</v>
      </c>
      <c r="E460" s="193">
        <f t="shared" si="262"/>
        <v>0</v>
      </c>
      <c r="F460" s="193">
        <f t="shared" si="262"/>
        <v>0</v>
      </c>
      <c r="G460" s="193">
        <f t="shared" si="262"/>
        <v>0</v>
      </c>
      <c r="H460" s="193">
        <f t="shared" si="262"/>
        <v>0</v>
      </c>
      <c r="I460" s="193">
        <f t="shared" si="262"/>
        <v>0</v>
      </c>
      <c r="J460" s="193">
        <f t="shared" si="262"/>
        <v>0</v>
      </c>
      <c r="K460" s="193">
        <f t="shared" si="262"/>
        <v>0</v>
      </c>
      <c r="L460" s="193">
        <f t="shared" si="262"/>
        <v>0</v>
      </c>
      <c r="M460" s="193">
        <f t="shared" si="262"/>
        <v>0</v>
      </c>
      <c r="N460" s="193">
        <f t="shared" si="262"/>
        <v>0</v>
      </c>
      <c r="O460" s="193">
        <f t="shared" si="262"/>
        <v>0</v>
      </c>
      <c r="P460" s="193">
        <f t="shared" si="262"/>
        <v>0</v>
      </c>
      <c r="Q460" s="193">
        <f t="shared" si="262"/>
        <v>0</v>
      </c>
      <c r="R460" s="193">
        <f t="shared" si="262"/>
        <v>0</v>
      </c>
      <c r="S460" s="193">
        <f t="shared" si="262"/>
        <v>0</v>
      </c>
      <c r="T460" s="193">
        <f t="shared" si="262"/>
        <v>0</v>
      </c>
      <c r="U460" s="193">
        <f t="shared" si="262"/>
        <v>1736.4</v>
      </c>
      <c r="V460" s="193">
        <f t="shared" si="262"/>
        <v>1734.3</v>
      </c>
      <c r="W460" s="193">
        <f t="shared" si="262"/>
        <v>1735.7999999999997</v>
      </c>
      <c r="X460" s="193">
        <f t="shared" si="262"/>
        <v>1729.2999999999997</v>
      </c>
      <c r="Y460" s="193">
        <f t="shared" si="262"/>
        <v>1729.2999999999997</v>
      </c>
      <c r="Z460" s="193">
        <f t="shared" si="262"/>
        <v>1729.2999999999997</v>
      </c>
      <c r="AA460" s="194">
        <f t="shared" ref="AA460:AF460" si="263">AG460/U460/12*1000*1000</f>
        <v>34986.178299930885</v>
      </c>
      <c r="AB460" s="194">
        <f t="shared" si="263"/>
        <v>38848.526783140172</v>
      </c>
      <c r="AC460" s="194">
        <f t="shared" si="263"/>
        <v>36952.221838153404</v>
      </c>
      <c r="AD460" s="194">
        <f t="shared" si="263"/>
        <v>38575.338769058777</v>
      </c>
      <c r="AE460" s="194">
        <f t="shared" si="263"/>
        <v>40112.569633184918</v>
      </c>
      <c r="AF460" s="194">
        <f t="shared" si="263"/>
        <v>41722.084080263696</v>
      </c>
      <c r="AG460" s="193">
        <f t="shared" ref="AG460:AL460" si="264">AG462+AG468+AG470</f>
        <v>729</v>
      </c>
      <c r="AH460" s="193">
        <f t="shared" si="264"/>
        <v>808.5</v>
      </c>
      <c r="AI460" s="193">
        <f t="shared" si="264"/>
        <v>769.7</v>
      </c>
      <c r="AJ460" s="193">
        <f t="shared" si="264"/>
        <v>800.5</v>
      </c>
      <c r="AK460" s="193">
        <f t="shared" si="264"/>
        <v>832.40000000000009</v>
      </c>
      <c r="AL460" s="193">
        <f t="shared" si="264"/>
        <v>865.8</v>
      </c>
    </row>
    <row r="461" spans="1:38" ht="15.6" x14ac:dyDescent="0.25">
      <c r="A461" s="198" t="s">
        <v>201</v>
      </c>
      <c r="B461" s="198"/>
      <c r="C461" s="199"/>
      <c r="D461" s="199"/>
      <c r="E461" s="199"/>
      <c r="F461" s="199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  <c r="T461" s="199"/>
      <c r="U461" s="199"/>
      <c r="V461" s="199"/>
      <c r="W461" s="199"/>
      <c r="X461" s="199"/>
      <c r="Y461" s="199"/>
      <c r="Z461" s="199"/>
      <c r="AA461" s="200"/>
      <c r="AB461" s="200"/>
      <c r="AC461" s="200"/>
      <c r="AD461" s="200"/>
      <c r="AE461" s="200"/>
      <c r="AF461" s="200"/>
      <c r="AG461" s="199"/>
      <c r="AH461" s="199"/>
      <c r="AI461" s="199"/>
      <c r="AJ461" s="199"/>
      <c r="AK461" s="199"/>
      <c r="AL461" s="199"/>
    </row>
    <row r="462" spans="1:38" ht="32.4" x14ac:dyDescent="0.25">
      <c r="A462" s="201" t="s">
        <v>321</v>
      </c>
      <c r="B462" s="201"/>
      <c r="C462" s="202">
        <f>SUM(C463:C466)</f>
        <v>0</v>
      </c>
      <c r="D462" s="202">
        <f t="shared" ref="D462:Z462" si="265">SUM(D463:D466)</f>
        <v>0</v>
      </c>
      <c r="E462" s="202">
        <f t="shared" si="265"/>
        <v>0</v>
      </c>
      <c r="F462" s="202">
        <f t="shared" si="265"/>
        <v>0</v>
      </c>
      <c r="G462" s="202">
        <f t="shared" si="265"/>
        <v>0</v>
      </c>
      <c r="H462" s="202">
        <f t="shared" si="265"/>
        <v>0</v>
      </c>
      <c r="I462" s="202">
        <f t="shared" si="265"/>
        <v>0</v>
      </c>
      <c r="J462" s="202">
        <f t="shared" si="265"/>
        <v>0</v>
      </c>
      <c r="K462" s="202">
        <f t="shared" si="265"/>
        <v>0</v>
      </c>
      <c r="L462" s="202">
        <f t="shared" si="265"/>
        <v>0</v>
      </c>
      <c r="M462" s="202">
        <f t="shared" si="265"/>
        <v>0</v>
      </c>
      <c r="N462" s="202">
        <f t="shared" si="265"/>
        <v>0</v>
      </c>
      <c r="O462" s="202">
        <f t="shared" si="265"/>
        <v>0</v>
      </c>
      <c r="P462" s="202">
        <f t="shared" si="265"/>
        <v>0</v>
      </c>
      <c r="Q462" s="202">
        <f t="shared" si="265"/>
        <v>0</v>
      </c>
      <c r="R462" s="202">
        <f t="shared" si="265"/>
        <v>0</v>
      </c>
      <c r="S462" s="202">
        <f t="shared" si="265"/>
        <v>0</v>
      </c>
      <c r="T462" s="202">
        <f t="shared" si="265"/>
        <v>0</v>
      </c>
      <c r="U462" s="202">
        <f t="shared" si="265"/>
        <v>1736.4</v>
      </c>
      <c r="V462" s="202">
        <f t="shared" si="265"/>
        <v>1734.3</v>
      </c>
      <c r="W462" s="202">
        <f t="shared" si="265"/>
        <v>1735.7999999999997</v>
      </c>
      <c r="X462" s="202">
        <f t="shared" si="265"/>
        <v>1729.2999999999997</v>
      </c>
      <c r="Y462" s="202">
        <f t="shared" si="265"/>
        <v>1729.2999999999997</v>
      </c>
      <c r="Z462" s="202">
        <f t="shared" si="265"/>
        <v>1729.2999999999997</v>
      </c>
      <c r="AA462" s="203">
        <f t="shared" ref="AA462:AF462" si="266">AG462/U462/12*1000*1000</f>
        <v>34986.178299930885</v>
      </c>
      <c r="AB462" s="203">
        <f t="shared" si="266"/>
        <v>38848.526783140172</v>
      </c>
      <c r="AC462" s="203">
        <f t="shared" si="266"/>
        <v>36952.221838153404</v>
      </c>
      <c r="AD462" s="203">
        <f t="shared" si="266"/>
        <v>38575.338769058777</v>
      </c>
      <c r="AE462" s="203">
        <f t="shared" si="266"/>
        <v>40112.569633184918</v>
      </c>
      <c r="AF462" s="203">
        <f t="shared" si="266"/>
        <v>41722.084080263696</v>
      </c>
      <c r="AG462" s="202">
        <f t="shared" ref="AG462:AL462" si="267">SUM(AG463:AG466)</f>
        <v>729</v>
      </c>
      <c r="AH462" s="202">
        <f t="shared" si="267"/>
        <v>808.5</v>
      </c>
      <c r="AI462" s="202">
        <f t="shared" si="267"/>
        <v>769.7</v>
      </c>
      <c r="AJ462" s="202">
        <f t="shared" si="267"/>
        <v>800.5</v>
      </c>
      <c r="AK462" s="202">
        <f t="shared" si="267"/>
        <v>832.40000000000009</v>
      </c>
      <c r="AL462" s="202">
        <f t="shared" si="267"/>
        <v>865.8</v>
      </c>
    </row>
    <row r="463" spans="1:38" s="115" customFormat="1" ht="78" x14ac:dyDescent="0.25">
      <c r="A463" s="204" t="s">
        <v>290</v>
      </c>
      <c r="B463" s="204" t="s">
        <v>263</v>
      </c>
      <c r="C463" s="205">
        <v>0</v>
      </c>
      <c r="D463" s="205">
        <v>0</v>
      </c>
      <c r="E463" s="205">
        <v>0</v>
      </c>
      <c r="F463" s="205">
        <v>0</v>
      </c>
      <c r="G463" s="205">
        <v>0</v>
      </c>
      <c r="H463" s="205">
        <v>0</v>
      </c>
      <c r="I463" s="205">
        <v>0</v>
      </c>
      <c r="J463" s="205">
        <v>0</v>
      </c>
      <c r="K463" s="205">
        <v>0</v>
      </c>
      <c r="L463" s="205">
        <v>0</v>
      </c>
      <c r="M463" s="205">
        <v>0</v>
      </c>
      <c r="N463" s="205">
        <v>0</v>
      </c>
      <c r="O463" s="205">
        <v>0</v>
      </c>
      <c r="P463" s="205">
        <v>0</v>
      </c>
      <c r="Q463" s="205">
        <v>0</v>
      </c>
      <c r="R463" s="205">
        <v>0</v>
      </c>
      <c r="S463" s="205">
        <v>0</v>
      </c>
      <c r="T463" s="205">
        <v>0</v>
      </c>
      <c r="U463" s="205">
        <v>65</v>
      </c>
      <c r="V463" s="205">
        <v>64.3</v>
      </c>
      <c r="W463" s="205">
        <v>64.3</v>
      </c>
      <c r="X463" s="205">
        <v>64.3</v>
      </c>
      <c r="Y463" s="205">
        <v>64.3</v>
      </c>
      <c r="Z463" s="205">
        <v>64.3</v>
      </c>
      <c r="AA463" s="206">
        <f>AG463/U463/12*1000*1000</f>
        <v>30384.615384615383</v>
      </c>
      <c r="AB463" s="206">
        <f t="shared" ref="AB463:AB468" si="268">AH463/V463/12*1000*1000</f>
        <v>32529.808190772426</v>
      </c>
      <c r="AC463" s="206">
        <f t="shared" ref="AC463:AC468" si="269">AI463/W463/12*1000*1000</f>
        <v>26049.766718507002</v>
      </c>
      <c r="AD463" s="206">
        <f t="shared" ref="AD463:AD468" si="270">AJ463/X463/12*1000*1000</f>
        <v>27086.573354069467</v>
      </c>
      <c r="AE463" s="206">
        <f t="shared" ref="AE463:AE468" si="271">AK463/Y463/12*1000*1000</f>
        <v>28123.379989631936</v>
      </c>
      <c r="AF463" s="206">
        <f t="shared" ref="AF463:AF468" si="272">AL463/Z463/12*1000*1000</f>
        <v>29289.787454639711</v>
      </c>
      <c r="AG463" s="205">
        <v>23.7</v>
      </c>
      <c r="AH463" s="205">
        <v>25.1</v>
      </c>
      <c r="AI463" s="205">
        <v>20.100000000000001</v>
      </c>
      <c r="AJ463" s="205">
        <v>20.9</v>
      </c>
      <c r="AK463" s="205">
        <v>21.7</v>
      </c>
      <c r="AL463" s="205">
        <v>22.6</v>
      </c>
    </row>
    <row r="464" spans="1:38" s="115" customFormat="1" ht="31.2" x14ac:dyDescent="0.25">
      <c r="A464" s="204" t="s">
        <v>331</v>
      </c>
      <c r="B464" s="204" t="s">
        <v>265</v>
      </c>
      <c r="C464" s="205">
        <v>0</v>
      </c>
      <c r="D464" s="205">
        <v>0</v>
      </c>
      <c r="E464" s="205">
        <v>0</v>
      </c>
      <c r="F464" s="205">
        <v>0</v>
      </c>
      <c r="G464" s="205">
        <v>0</v>
      </c>
      <c r="H464" s="205">
        <v>0</v>
      </c>
      <c r="I464" s="205">
        <v>0</v>
      </c>
      <c r="J464" s="205">
        <v>0</v>
      </c>
      <c r="K464" s="205">
        <v>0</v>
      </c>
      <c r="L464" s="205">
        <v>0</v>
      </c>
      <c r="M464" s="205">
        <v>0</v>
      </c>
      <c r="N464" s="205">
        <v>0</v>
      </c>
      <c r="O464" s="205">
        <v>0</v>
      </c>
      <c r="P464" s="205">
        <v>0</v>
      </c>
      <c r="Q464" s="205">
        <v>0</v>
      </c>
      <c r="R464" s="205">
        <v>0</v>
      </c>
      <c r="S464" s="205">
        <v>0</v>
      </c>
      <c r="T464" s="205">
        <v>0</v>
      </c>
      <c r="U464" s="205">
        <v>1200.2</v>
      </c>
      <c r="V464" s="205">
        <v>1195.5999999999999</v>
      </c>
      <c r="W464" s="205">
        <v>1195.5999999999999</v>
      </c>
      <c r="X464" s="205">
        <v>1189.0999999999999</v>
      </c>
      <c r="Y464" s="205">
        <v>1189.0999999999999</v>
      </c>
      <c r="Z464" s="205">
        <v>1189.0999999999999</v>
      </c>
      <c r="AA464" s="206">
        <f>AG464/U464/12*1000*1000</f>
        <v>33084.763650502689</v>
      </c>
      <c r="AB464" s="206">
        <f t="shared" si="268"/>
        <v>36906.155904984946</v>
      </c>
      <c r="AC464" s="206">
        <f t="shared" si="269"/>
        <v>33665.105386416864</v>
      </c>
      <c r="AD464" s="206">
        <f t="shared" si="270"/>
        <v>35201.693157289832</v>
      </c>
      <c r="AE464" s="206">
        <f t="shared" si="271"/>
        <v>36610.321531690635</v>
      </c>
      <c r="AF464" s="206">
        <f t="shared" si="272"/>
        <v>38075.014717012862</v>
      </c>
      <c r="AG464" s="205">
        <v>476.5</v>
      </c>
      <c r="AH464" s="205">
        <v>529.5</v>
      </c>
      <c r="AI464" s="205">
        <v>483</v>
      </c>
      <c r="AJ464" s="205">
        <v>502.3</v>
      </c>
      <c r="AK464" s="205">
        <v>522.4</v>
      </c>
      <c r="AL464" s="205">
        <v>543.29999999999995</v>
      </c>
    </row>
    <row r="465" spans="1:39" s="115" customFormat="1" ht="31.2" x14ac:dyDescent="0.25">
      <c r="A465" s="204" t="s">
        <v>332</v>
      </c>
      <c r="B465" s="204" t="s">
        <v>334</v>
      </c>
      <c r="C465" s="205">
        <v>0</v>
      </c>
      <c r="D465" s="205">
        <v>0</v>
      </c>
      <c r="E465" s="205">
        <v>0</v>
      </c>
      <c r="F465" s="205">
        <v>0</v>
      </c>
      <c r="G465" s="205">
        <v>0</v>
      </c>
      <c r="H465" s="205">
        <v>0</v>
      </c>
      <c r="I465" s="205">
        <v>0</v>
      </c>
      <c r="J465" s="205">
        <v>0</v>
      </c>
      <c r="K465" s="205">
        <v>0</v>
      </c>
      <c r="L465" s="205">
        <v>0</v>
      </c>
      <c r="M465" s="205">
        <v>0</v>
      </c>
      <c r="N465" s="205">
        <v>0</v>
      </c>
      <c r="O465" s="205">
        <v>0</v>
      </c>
      <c r="P465" s="205">
        <v>0</v>
      </c>
      <c r="Q465" s="205">
        <v>0</v>
      </c>
      <c r="R465" s="205">
        <v>0</v>
      </c>
      <c r="S465" s="205">
        <v>0</v>
      </c>
      <c r="T465" s="205">
        <v>0</v>
      </c>
      <c r="U465" s="205">
        <v>158.5</v>
      </c>
      <c r="V465" s="205">
        <v>165.7</v>
      </c>
      <c r="W465" s="205">
        <v>166.8</v>
      </c>
      <c r="X465" s="205">
        <v>166.8</v>
      </c>
      <c r="Y465" s="205">
        <v>166.8</v>
      </c>
      <c r="Z465" s="205">
        <v>166.8</v>
      </c>
      <c r="AA465" s="206">
        <f>AG465/U465/12*1000*1000</f>
        <v>36750.788643533124</v>
      </c>
      <c r="AB465" s="206">
        <f t="shared" ref="AB465:AF466" si="273">AH465/V465/12*1000*1000</f>
        <v>41339.770669885336</v>
      </c>
      <c r="AC465" s="206">
        <f t="shared" si="273"/>
        <v>43665.067945643481</v>
      </c>
      <c r="AD465" s="206">
        <f t="shared" si="273"/>
        <v>45463.629096722616</v>
      </c>
      <c r="AE465" s="206">
        <f t="shared" si="273"/>
        <v>47212.230215827323</v>
      </c>
      <c r="AF465" s="206">
        <f t="shared" si="273"/>
        <v>49110.711430855306</v>
      </c>
      <c r="AG465" s="205">
        <v>69.900000000000006</v>
      </c>
      <c r="AH465" s="205">
        <v>82.2</v>
      </c>
      <c r="AI465" s="205">
        <v>87.4</v>
      </c>
      <c r="AJ465" s="205">
        <v>91</v>
      </c>
      <c r="AK465" s="205">
        <v>94.5</v>
      </c>
      <c r="AL465" s="205">
        <v>98.3</v>
      </c>
    </row>
    <row r="466" spans="1:39" s="115" customFormat="1" ht="31.2" x14ac:dyDescent="0.25">
      <c r="A466" s="204" t="s">
        <v>333</v>
      </c>
      <c r="B466" s="204" t="s">
        <v>334</v>
      </c>
      <c r="C466" s="205">
        <v>0</v>
      </c>
      <c r="D466" s="205">
        <v>0</v>
      </c>
      <c r="E466" s="205">
        <v>0</v>
      </c>
      <c r="F466" s="205">
        <v>0</v>
      </c>
      <c r="G466" s="205">
        <v>0</v>
      </c>
      <c r="H466" s="205">
        <v>0</v>
      </c>
      <c r="I466" s="205">
        <v>0</v>
      </c>
      <c r="J466" s="205">
        <v>0</v>
      </c>
      <c r="K466" s="205">
        <v>0</v>
      </c>
      <c r="L466" s="205">
        <v>0</v>
      </c>
      <c r="M466" s="205">
        <v>0</v>
      </c>
      <c r="N466" s="205">
        <v>0</v>
      </c>
      <c r="O466" s="205">
        <v>0</v>
      </c>
      <c r="P466" s="205">
        <v>0</v>
      </c>
      <c r="Q466" s="205">
        <v>0</v>
      </c>
      <c r="R466" s="205">
        <v>0</v>
      </c>
      <c r="S466" s="205">
        <v>0</v>
      </c>
      <c r="T466" s="205">
        <v>0</v>
      </c>
      <c r="U466" s="205">
        <v>312.7</v>
      </c>
      <c r="V466" s="205">
        <v>308.7</v>
      </c>
      <c r="W466" s="205">
        <v>309.10000000000002</v>
      </c>
      <c r="X466" s="205">
        <v>309.10000000000002</v>
      </c>
      <c r="Y466" s="205">
        <v>309.10000000000002</v>
      </c>
      <c r="Z466" s="205">
        <v>309.10000000000002</v>
      </c>
      <c r="AA466" s="206">
        <f>AG466/U466/12*1000*1000</f>
        <v>42346.231745016521</v>
      </c>
      <c r="AB466" s="206">
        <f t="shared" si="273"/>
        <v>46350.286146204511</v>
      </c>
      <c r="AC466" s="206">
        <f t="shared" si="273"/>
        <v>48312.304540062541</v>
      </c>
      <c r="AD466" s="206">
        <f t="shared" si="273"/>
        <v>50226.463927531542</v>
      </c>
      <c r="AE466" s="206">
        <f t="shared" si="273"/>
        <v>52248.463280491742</v>
      </c>
      <c r="AF466" s="206">
        <f t="shared" si="273"/>
        <v>54351.342607570361</v>
      </c>
      <c r="AG466" s="205">
        <v>158.9</v>
      </c>
      <c r="AH466" s="205">
        <v>171.7</v>
      </c>
      <c r="AI466" s="205">
        <v>179.2</v>
      </c>
      <c r="AJ466" s="205">
        <v>186.3</v>
      </c>
      <c r="AK466" s="205">
        <v>193.8</v>
      </c>
      <c r="AL466" s="205">
        <v>201.6</v>
      </c>
    </row>
    <row r="467" spans="1:39" ht="15.6" x14ac:dyDescent="0.25">
      <c r="A467" s="204"/>
      <c r="B467" s="204"/>
      <c r="C467" s="205"/>
      <c r="D467" s="205"/>
      <c r="E467" s="205"/>
      <c r="F467" s="205"/>
      <c r="G467" s="205"/>
      <c r="H467" s="205"/>
      <c r="I467" s="205"/>
      <c r="J467" s="205"/>
      <c r="K467" s="205"/>
      <c r="L467" s="205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6"/>
      <c r="AB467" s="206"/>
      <c r="AC467" s="206"/>
      <c r="AD467" s="206"/>
      <c r="AE467" s="206"/>
      <c r="AF467" s="206"/>
      <c r="AG467" s="205"/>
      <c r="AH467" s="205"/>
      <c r="AI467" s="205"/>
      <c r="AJ467" s="205"/>
      <c r="AK467" s="205"/>
      <c r="AL467" s="205"/>
    </row>
    <row r="468" spans="1:39" ht="16.2" x14ac:dyDescent="0.25">
      <c r="A468" s="201" t="s">
        <v>322</v>
      </c>
      <c r="B468" s="201"/>
      <c r="C468" s="202">
        <f>C469</f>
        <v>0</v>
      </c>
      <c r="D468" s="202">
        <f t="shared" ref="D468:Z468" si="274">D469</f>
        <v>0</v>
      </c>
      <c r="E468" s="202">
        <f t="shared" si="274"/>
        <v>0</v>
      </c>
      <c r="F468" s="202">
        <f t="shared" si="274"/>
        <v>0</v>
      </c>
      <c r="G468" s="202">
        <f t="shared" si="274"/>
        <v>0</v>
      </c>
      <c r="H468" s="202">
        <f t="shared" si="274"/>
        <v>0</v>
      </c>
      <c r="I468" s="202">
        <f t="shared" si="274"/>
        <v>0</v>
      </c>
      <c r="J468" s="202">
        <f t="shared" si="274"/>
        <v>0</v>
      </c>
      <c r="K468" s="202">
        <f t="shared" si="274"/>
        <v>0</v>
      </c>
      <c r="L468" s="202">
        <f t="shared" si="274"/>
        <v>0</v>
      </c>
      <c r="M468" s="202">
        <f t="shared" si="274"/>
        <v>0</v>
      </c>
      <c r="N468" s="202">
        <f t="shared" si="274"/>
        <v>0</v>
      </c>
      <c r="O468" s="202">
        <f t="shared" si="274"/>
        <v>0</v>
      </c>
      <c r="P468" s="202">
        <f t="shared" si="274"/>
        <v>0</v>
      </c>
      <c r="Q468" s="202">
        <f t="shared" si="274"/>
        <v>0</v>
      </c>
      <c r="R468" s="202">
        <f t="shared" si="274"/>
        <v>0</v>
      </c>
      <c r="S468" s="202">
        <f t="shared" si="274"/>
        <v>0</v>
      </c>
      <c r="T468" s="202">
        <f t="shared" si="274"/>
        <v>0</v>
      </c>
      <c r="U468" s="202">
        <f t="shared" si="274"/>
        <v>0</v>
      </c>
      <c r="V468" s="202">
        <f t="shared" si="274"/>
        <v>0</v>
      </c>
      <c r="W468" s="202">
        <f t="shared" si="274"/>
        <v>0</v>
      </c>
      <c r="X468" s="202">
        <f t="shared" si="274"/>
        <v>0</v>
      </c>
      <c r="Y468" s="202">
        <f t="shared" si="274"/>
        <v>0</v>
      </c>
      <c r="Z468" s="202">
        <f t="shared" si="274"/>
        <v>0</v>
      </c>
      <c r="AA468" s="203" t="e">
        <f>AG468/U468/12*1000*1000</f>
        <v>#DIV/0!</v>
      </c>
      <c r="AB468" s="203" t="e">
        <f t="shared" si="268"/>
        <v>#DIV/0!</v>
      </c>
      <c r="AC468" s="203" t="e">
        <f t="shared" si="269"/>
        <v>#DIV/0!</v>
      </c>
      <c r="AD468" s="203" t="e">
        <f t="shared" si="270"/>
        <v>#DIV/0!</v>
      </c>
      <c r="AE468" s="203" t="e">
        <f t="shared" si="271"/>
        <v>#DIV/0!</v>
      </c>
      <c r="AF468" s="203" t="e">
        <f t="shared" si="272"/>
        <v>#DIV/0!</v>
      </c>
      <c r="AG468" s="202">
        <f t="shared" ref="AG468:AL468" si="275">AG469</f>
        <v>0</v>
      </c>
      <c r="AH468" s="202">
        <f t="shared" si="275"/>
        <v>0</v>
      </c>
      <c r="AI468" s="202">
        <f t="shared" si="275"/>
        <v>0</v>
      </c>
      <c r="AJ468" s="202">
        <f t="shared" si="275"/>
        <v>0</v>
      </c>
      <c r="AK468" s="202">
        <f t="shared" si="275"/>
        <v>0</v>
      </c>
      <c r="AL468" s="202">
        <f t="shared" si="275"/>
        <v>0</v>
      </c>
    </row>
    <row r="469" spans="1:39" ht="15.6" x14ac:dyDescent="0.25">
      <c r="A469" s="204"/>
      <c r="B469" s="204"/>
      <c r="C469" s="205"/>
      <c r="D469" s="205"/>
      <c r="E469" s="205"/>
      <c r="F469" s="205"/>
      <c r="G469" s="205"/>
      <c r="H469" s="205"/>
      <c r="I469" s="205"/>
      <c r="J469" s="205"/>
      <c r="K469" s="205"/>
      <c r="L469" s="205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6"/>
      <c r="AB469" s="206"/>
      <c r="AC469" s="206"/>
      <c r="AD469" s="206"/>
      <c r="AE469" s="206"/>
      <c r="AF469" s="206"/>
      <c r="AG469" s="205"/>
      <c r="AH469" s="205"/>
      <c r="AI469" s="205"/>
      <c r="AJ469" s="205"/>
      <c r="AK469" s="205"/>
      <c r="AL469" s="205"/>
    </row>
    <row r="470" spans="1:39" ht="16.2" x14ac:dyDescent="0.25">
      <c r="A470" s="201" t="s">
        <v>323</v>
      </c>
      <c r="B470" s="201"/>
      <c r="C470" s="202">
        <f>C471</f>
        <v>0</v>
      </c>
      <c r="D470" s="202">
        <f t="shared" ref="D470:Z470" si="276">D471</f>
        <v>0</v>
      </c>
      <c r="E470" s="202">
        <f t="shared" si="276"/>
        <v>0</v>
      </c>
      <c r="F470" s="202">
        <f t="shared" si="276"/>
        <v>0</v>
      </c>
      <c r="G470" s="202">
        <f t="shared" si="276"/>
        <v>0</v>
      </c>
      <c r="H470" s="202">
        <f t="shared" si="276"/>
        <v>0</v>
      </c>
      <c r="I470" s="202">
        <f t="shared" si="276"/>
        <v>0</v>
      </c>
      <c r="J470" s="202">
        <f t="shared" si="276"/>
        <v>0</v>
      </c>
      <c r="K470" s="202">
        <f t="shared" si="276"/>
        <v>0</v>
      </c>
      <c r="L470" s="202">
        <f t="shared" si="276"/>
        <v>0</v>
      </c>
      <c r="M470" s="202">
        <f t="shared" si="276"/>
        <v>0</v>
      </c>
      <c r="N470" s="202">
        <f t="shared" si="276"/>
        <v>0</v>
      </c>
      <c r="O470" s="202">
        <f t="shared" si="276"/>
        <v>0</v>
      </c>
      <c r="P470" s="202">
        <f t="shared" si="276"/>
        <v>0</v>
      </c>
      <c r="Q470" s="202">
        <f t="shared" si="276"/>
        <v>0</v>
      </c>
      <c r="R470" s="202">
        <f t="shared" si="276"/>
        <v>0</v>
      </c>
      <c r="S470" s="202">
        <f t="shared" si="276"/>
        <v>0</v>
      </c>
      <c r="T470" s="202">
        <f t="shared" si="276"/>
        <v>0</v>
      </c>
      <c r="U470" s="202">
        <f t="shared" si="276"/>
        <v>0</v>
      </c>
      <c r="V470" s="202">
        <f t="shared" si="276"/>
        <v>0</v>
      </c>
      <c r="W470" s="202">
        <f t="shared" si="276"/>
        <v>0</v>
      </c>
      <c r="X470" s="202">
        <f t="shared" si="276"/>
        <v>0</v>
      </c>
      <c r="Y470" s="202">
        <f t="shared" si="276"/>
        <v>0</v>
      </c>
      <c r="Z470" s="202">
        <f t="shared" si="276"/>
        <v>0</v>
      </c>
      <c r="AA470" s="203" t="e">
        <f t="shared" ref="AA470:AF470" si="277">AG470/U470/12*1000*1000</f>
        <v>#DIV/0!</v>
      </c>
      <c r="AB470" s="203" t="e">
        <f t="shared" si="277"/>
        <v>#DIV/0!</v>
      </c>
      <c r="AC470" s="203" t="e">
        <f t="shared" si="277"/>
        <v>#DIV/0!</v>
      </c>
      <c r="AD470" s="203" t="e">
        <f t="shared" si="277"/>
        <v>#DIV/0!</v>
      </c>
      <c r="AE470" s="203" t="e">
        <f t="shared" si="277"/>
        <v>#DIV/0!</v>
      </c>
      <c r="AF470" s="203" t="e">
        <f t="shared" si="277"/>
        <v>#DIV/0!</v>
      </c>
      <c r="AG470" s="202">
        <f t="shared" ref="AG470:AL470" si="278">AG471</f>
        <v>0</v>
      </c>
      <c r="AH470" s="202">
        <f t="shared" si="278"/>
        <v>0</v>
      </c>
      <c r="AI470" s="202">
        <f t="shared" si="278"/>
        <v>0</v>
      </c>
      <c r="AJ470" s="202">
        <f t="shared" si="278"/>
        <v>0</v>
      </c>
      <c r="AK470" s="202">
        <f t="shared" si="278"/>
        <v>0</v>
      </c>
      <c r="AL470" s="202">
        <f t="shared" si="278"/>
        <v>0</v>
      </c>
    </row>
    <row r="471" spans="1:39" ht="15.6" x14ac:dyDescent="0.25">
      <c r="A471" s="204"/>
      <c r="B471" s="204"/>
      <c r="C471" s="205"/>
      <c r="D471" s="205"/>
      <c r="E471" s="205"/>
      <c r="F471" s="205"/>
      <c r="G471" s="205"/>
      <c r="H471" s="205"/>
      <c r="I471" s="205"/>
      <c r="J471" s="205"/>
      <c r="K471" s="205"/>
      <c r="L471" s="205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6"/>
      <c r="AB471" s="206"/>
      <c r="AC471" s="206"/>
      <c r="AD471" s="206"/>
      <c r="AE471" s="206"/>
      <c r="AF471" s="206"/>
      <c r="AG471" s="205"/>
      <c r="AH471" s="205"/>
      <c r="AI471" s="205"/>
      <c r="AJ471" s="205"/>
      <c r="AK471" s="205"/>
      <c r="AL471" s="205"/>
    </row>
    <row r="472" spans="1:39" ht="31.2" x14ac:dyDescent="0.25">
      <c r="A472" s="192" t="s">
        <v>351</v>
      </c>
      <c r="B472" s="192"/>
      <c r="C472" s="193">
        <f t="shared" ref="C472:H472" si="279">SUM(C10+C39+C74+C409+C421+C424+C433+C451+C454+C457+C460)</f>
        <v>6316.3940000000002</v>
      </c>
      <c r="D472" s="193">
        <f t="shared" si="279"/>
        <v>6307.7520000000004</v>
      </c>
      <c r="E472" s="193">
        <f t="shared" si="279"/>
        <v>6560.4106000000011</v>
      </c>
      <c r="F472" s="193">
        <f t="shared" si="279"/>
        <v>6829.7175999999999</v>
      </c>
      <c r="G472" s="193">
        <f t="shared" si="279"/>
        <v>7133.7578000000003</v>
      </c>
      <c r="H472" s="193">
        <f t="shared" si="279"/>
        <v>7464.0357999999997</v>
      </c>
      <c r="I472" s="193">
        <f t="shared" ref="I472:N472" si="280">I10+I39+I74+I409+I421+I424+I433+I451+I454+I457+I460</f>
        <v>6111.1140000000005</v>
      </c>
      <c r="J472" s="193">
        <f t="shared" si="280"/>
        <v>6334.7519999999995</v>
      </c>
      <c r="K472" s="193">
        <f t="shared" si="280"/>
        <v>6594.1106</v>
      </c>
      <c r="L472" s="193">
        <f t="shared" si="280"/>
        <v>6875.1785999999993</v>
      </c>
      <c r="M472" s="193">
        <f t="shared" si="280"/>
        <v>7182.4867999999997</v>
      </c>
      <c r="N472" s="193">
        <f t="shared" si="280"/>
        <v>7514.0848000000005</v>
      </c>
      <c r="O472" s="193">
        <f t="shared" ref="O472:T472" si="281">O10+O74+O409+O421+O424+O433+O451+O454+O457+O460</f>
        <v>136.56499999999997</v>
      </c>
      <c r="P472" s="193">
        <f t="shared" si="281"/>
        <v>199.87199999999996</v>
      </c>
      <c r="Q472" s="193">
        <f t="shared" si="281"/>
        <v>207.86299999999997</v>
      </c>
      <c r="R472" s="193">
        <f t="shared" si="281"/>
        <v>213.65000000000003</v>
      </c>
      <c r="S472" s="193">
        <f t="shared" si="281"/>
        <v>223.178</v>
      </c>
      <c r="T472" s="193">
        <f t="shared" si="281"/>
        <v>231.79400000000001</v>
      </c>
      <c r="U472" s="193">
        <f t="shared" ref="U472:Z472" si="282">U10+U39+U74+U409+U421+U424+U433+U451+U454+U457+U460</f>
        <v>4080.5</v>
      </c>
      <c r="V472" s="193">
        <f t="shared" si="282"/>
        <v>4078</v>
      </c>
      <c r="W472" s="193">
        <f t="shared" si="282"/>
        <v>4089.0199999999995</v>
      </c>
      <c r="X472" s="193">
        <f t="shared" si="282"/>
        <v>4091.8199999999997</v>
      </c>
      <c r="Y472" s="193">
        <f t="shared" si="282"/>
        <v>4142.0199999999995</v>
      </c>
      <c r="Z472" s="193">
        <f t="shared" si="282"/>
        <v>4146.2199999999993</v>
      </c>
      <c r="AA472" s="194">
        <f>AG472/U472/12*1000*1000</f>
        <v>39900.604501082387</v>
      </c>
      <c r="AB472" s="194">
        <f t="shared" ref="AB472:AF473" si="283">AH472/V472/12*1000*1000</f>
        <v>44992.112146477026</v>
      </c>
      <c r="AC472" s="194">
        <f t="shared" si="283"/>
        <v>49691.327832422772</v>
      </c>
      <c r="AD472" s="194">
        <f t="shared" si="283"/>
        <v>50520.448928186808</v>
      </c>
      <c r="AE472" s="194">
        <f t="shared" si="283"/>
        <v>52108.29096270258</v>
      </c>
      <c r="AF472" s="194">
        <f t="shared" si="283"/>
        <v>54177.519925779794</v>
      </c>
      <c r="AG472" s="193">
        <f t="shared" ref="AG472:AL472" si="284">AG10+AG39+AG74+AG409+AG421+AG424+AG433+AG451+AG454+AG457+AG460</f>
        <v>1953.7730000000001</v>
      </c>
      <c r="AH472" s="193">
        <f t="shared" si="284"/>
        <v>2201.7339999999999</v>
      </c>
      <c r="AI472" s="193">
        <f t="shared" si="284"/>
        <v>2438.2660000000001</v>
      </c>
      <c r="AJ472" s="193">
        <f t="shared" si="284"/>
        <v>2480.6469999999999</v>
      </c>
      <c r="AK472" s="193">
        <f t="shared" si="284"/>
        <v>2590.0030000000002</v>
      </c>
      <c r="AL472" s="193">
        <f t="shared" si="284"/>
        <v>2695.5830000000001</v>
      </c>
      <c r="AM472" s="84"/>
    </row>
    <row r="473" spans="1:39" ht="32.4" x14ac:dyDescent="0.25">
      <c r="A473" s="195" t="s">
        <v>321</v>
      </c>
      <c r="B473" s="195"/>
      <c r="C473" s="196">
        <f t="shared" ref="C473:N473" si="285">C13+C29+C43+C78+C401+C411+C426+C435+C462</f>
        <v>5396.5</v>
      </c>
      <c r="D473" s="196">
        <f t="shared" si="285"/>
        <v>5150.6000000000004</v>
      </c>
      <c r="E473" s="196">
        <f t="shared" si="285"/>
        <v>5356.96</v>
      </c>
      <c r="F473" s="196">
        <f t="shared" si="285"/>
        <v>5587.8459999999995</v>
      </c>
      <c r="G473" s="196">
        <f t="shared" si="285"/>
        <v>5846.652</v>
      </c>
      <c r="H473" s="196">
        <f t="shared" si="285"/>
        <v>6129.6</v>
      </c>
      <c r="I473" s="196">
        <f t="shared" si="285"/>
        <v>5398.6</v>
      </c>
      <c r="J473" s="196">
        <f t="shared" si="285"/>
        <v>5149.2</v>
      </c>
      <c r="K473" s="196">
        <f t="shared" si="285"/>
        <v>5362.96</v>
      </c>
      <c r="L473" s="196">
        <f t="shared" si="285"/>
        <v>5601.5459999999994</v>
      </c>
      <c r="M473" s="196">
        <f t="shared" si="285"/>
        <v>5861.9520000000002</v>
      </c>
      <c r="N473" s="196">
        <f t="shared" si="285"/>
        <v>6145.5</v>
      </c>
      <c r="O473" s="196">
        <f>O13+O29+O78+O401+O411+O426+O435+O462</f>
        <v>0</v>
      </c>
      <c r="P473" s="196">
        <f t="shared" ref="P473:T473" si="286">P13+P29+P78+P401+P411+P426+P435+P462</f>
        <v>0</v>
      </c>
      <c r="Q473" s="196">
        <f t="shared" si="286"/>
        <v>0</v>
      </c>
      <c r="R473" s="196">
        <f t="shared" si="286"/>
        <v>0</v>
      </c>
      <c r="S473" s="196">
        <f t="shared" si="286"/>
        <v>0</v>
      </c>
      <c r="T473" s="196">
        <f t="shared" si="286"/>
        <v>0</v>
      </c>
      <c r="U473" s="196">
        <f t="shared" ref="U473:Z473" si="287">U13+U29+U43+U78+U401+U411+U426+U435+U462</f>
        <v>3858.5</v>
      </c>
      <c r="V473" s="196">
        <f t="shared" si="287"/>
        <v>3751</v>
      </c>
      <c r="W473" s="196">
        <f t="shared" si="287"/>
        <v>3736.8999999999996</v>
      </c>
      <c r="X473" s="196">
        <f t="shared" si="287"/>
        <v>3730.3999999999996</v>
      </c>
      <c r="Y473" s="196">
        <f t="shared" si="287"/>
        <v>3774.3999999999996</v>
      </c>
      <c r="Z473" s="196">
        <f t="shared" si="287"/>
        <v>3774.3999999999996</v>
      </c>
      <c r="AA473" s="197">
        <f>AG473/U473/12*1000*1000</f>
        <v>41085.417476566887</v>
      </c>
      <c r="AB473" s="197">
        <f t="shared" si="283"/>
        <v>47151.0930418555</v>
      </c>
      <c r="AC473" s="197">
        <f t="shared" si="283"/>
        <v>52419.295851284936</v>
      </c>
      <c r="AD473" s="197">
        <f t="shared" si="283"/>
        <v>53331.501536921867</v>
      </c>
      <c r="AE473" s="197">
        <f t="shared" si="283"/>
        <v>55053.761304224958</v>
      </c>
      <c r="AF473" s="197">
        <f t="shared" si="283"/>
        <v>57315.997244595179</v>
      </c>
      <c r="AG473" s="196">
        <f t="shared" ref="AG473:AL473" si="288">AG13+AG29+AG43+AG78+AG401+AG411+AG426+AG435+AG462</f>
        <v>1902.337</v>
      </c>
      <c r="AH473" s="196">
        <f t="shared" si="288"/>
        <v>2122.3649999999998</v>
      </c>
      <c r="AI473" s="196">
        <f t="shared" si="288"/>
        <v>2350.6279999999997</v>
      </c>
      <c r="AJ473" s="196">
        <f t="shared" si="288"/>
        <v>2387.3739999999998</v>
      </c>
      <c r="AK473" s="196">
        <f t="shared" si="288"/>
        <v>2493.5389999999998</v>
      </c>
      <c r="AL473" s="196">
        <f t="shared" si="288"/>
        <v>2596.002</v>
      </c>
    </row>
    <row r="474" spans="1:39" ht="48.6" x14ac:dyDescent="0.25">
      <c r="A474" s="195" t="s">
        <v>339</v>
      </c>
      <c r="B474" s="195"/>
      <c r="C474" s="196">
        <f t="shared" ref="C474:Z474" si="289">C476+C477+C25</f>
        <v>919.89400000000001</v>
      </c>
      <c r="D474" s="196">
        <f t="shared" si="289"/>
        <v>1157.152</v>
      </c>
      <c r="E474" s="196">
        <f t="shared" si="289"/>
        <v>1203.4506000000001</v>
      </c>
      <c r="F474" s="196">
        <f t="shared" si="289"/>
        <v>1241.8715999999999</v>
      </c>
      <c r="G474" s="196">
        <f t="shared" si="289"/>
        <v>1287.1058</v>
      </c>
      <c r="H474" s="196">
        <f t="shared" si="289"/>
        <v>1334.4358</v>
      </c>
      <c r="I474" s="196">
        <f t="shared" si="289"/>
        <v>712.51400000000001</v>
      </c>
      <c r="J474" s="196">
        <f t="shared" si="289"/>
        <v>1185.5520000000001</v>
      </c>
      <c r="K474" s="196">
        <f t="shared" si="289"/>
        <v>1231.1505999999999</v>
      </c>
      <c r="L474" s="196">
        <f t="shared" si="289"/>
        <v>1273.6326000000001</v>
      </c>
      <c r="M474" s="196">
        <f t="shared" si="289"/>
        <v>1320.5348000000001</v>
      </c>
      <c r="N474" s="196">
        <f t="shared" si="289"/>
        <v>1368.5848000000001</v>
      </c>
      <c r="O474" s="196">
        <f t="shared" si="289"/>
        <v>136.565</v>
      </c>
      <c r="P474" s="196">
        <f t="shared" si="289"/>
        <v>199.97199999999998</v>
      </c>
      <c r="Q474" s="196">
        <f t="shared" si="289"/>
        <v>207.96640000000002</v>
      </c>
      <c r="R474" s="196">
        <f t="shared" si="289"/>
        <v>213.75389999999999</v>
      </c>
      <c r="S474" s="196">
        <f t="shared" si="289"/>
        <v>223.28219999999999</v>
      </c>
      <c r="T474" s="196">
        <f t="shared" si="289"/>
        <v>231.8982</v>
      </c>
      <c r="U474" s="196">
        <f t="shared" si="289"/>
        <v>222</v>
      </c>
      <c r="V474" s="196">
        <f t="shared" si="289"/>
        <v>327</v>
      </c>
      <c r="W474" s="196">
        <f t="shared" si="289"/>
        <v>352.12</v>
      </c>
      <c r="X474" s="196">
        <f t="shared" si="289"/>
        <v>361.42</v>
      </c>
      <c r="Y474" s="196">
        <f t="shared" si="289"/>
        <v>367.62</v>
      </c>
      <c r="Z474" s="196">
        <f t="shared" si="289"/>
        <v>371.82</v>
      </c>
      <c r="AA474" s="197">
        <f>AG474/U474/12*1000*1000</f>
        <v>19307.807807807807</v>
      </c>
      <c r="AB474" s="197">
        <f>AH474/V474/12*1000*1000</f>
        <v>20226.554536187563</v>
      </c>
      <c r="AC474" s="197">
        <f>AI474/W474/12*1000*1000</f>
        <v>20740.561929645199</v>
      </c>
      <c r="AD474" s="197">
        <f>AJ474/X474/12*1000*1000</f>
        <v>21506.142438160587</v>
      </c>
      <c r="AE474" s="197">
        <f>AK474/Y474/12*1000*1000</f>
        <v>21866.782728542155</v>
      </c>
      <c r="AF474" s="197">
        <f>AL474/Z474/12*1000*1000</f>
        <v>22318.370896311833</v>
      </c>
      <c r="AG474" s="196">
        <f t="shared" ref="AG474:AL474" si="290">AG476+AG477+AG25</f>
        <v>51.436000000000007</v>
      </c>
      <c r="AH474" s="196">
        <f t="shared" si="290"/>
        <v>79.369</v>
      </c>
      <c r="AI474" s="196">
        <f t="shared" si="290"/>
        <v>87.638000000000005</v>
      </c>
      <c r="AJ474" s="196">
        <f t="shared" si="290"/>
        <v>93.272999999999996</v>
      </c>
      <c r="AK474" s="196">
        <f t="shared" si="290"/>
        <v>96.463999999999999</v>
      </c>
      <c r="AL474" s="196">
        <f t="shared" si="290"/>
        <v>99.581000000000003</v>
      </c>
    </row>
    <row r="475" spans="1:39" ht="15.6" x14ac:dyDescent="0.25">
      <c r="A475" s="212" t="s">
        <v>28</v>
      </c>
      <c r="B475" s="213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14"/>
      <c r="Z475" s="214"/>
      <c r="AA475" s="215"/>
      <c r="AB475" s="215"/>
      <c r="AC475" s="215"/>
      <c r="AD475" s="215"/>
      <c r="AE475" s="215"/>
      <c r="AF475" s="215"/>
      <c r="AG475" s="214"/>
      <c r="AH475" s="214"/>
      <c r="AI475" s="214"/>
      <c r="AJ475" s="214"/>
      <c r="AK475" s="214"/>
      <c r="AL475" s="214"/>
    </row>
    <row r="476" spans="1:39" ht="16.2" x14ac:dyDescent="0.25">
      <c r="A476" s="195" t="s">
        <v>322</v>
      </c>
      <c r="B476" s="195"/>
      <c r="C476" s="196">
        <f t="shared" ref="C476:Z476" si="291">C15+C31+C45+C56+C80+C403+C416+C429+C438+C468</f>
        <v>285</v>
      </c>
      <c r="D476" s="196">
        <f t="shared" si="291"/>
        <v>441.58000000000004</v>
      </c>
      <c r="E476" s="196">
        <f t="shared" si="291"/>
        <v>456.28</v>
      </c>
      <c r="F476" s="196">
        <f t="shared" si="291"/>
        <v>471.37000000000006</v>
      </c>
      <c r="G476" s="196">
        <f t="shared" si="291"/>
        <v>489.63</v>
      </c>
      <c r="H476" s="196">
        <f t="shared" si="291"/>
        <v>507.79999999999995</v>
      </c>
      <c r="I476" s="196">
        <f t="shared" si="291"/>
        <v>194.56</v>
      </c>
      <c r="J476" s="196">
        <f t="shared" si="291"/>
        <v>488.27</v>
      </c>
      <c r="K476" s="196">
        <f t="shared" si="291"/>
        <v>511.19</v>
      </c>
      <c r="L476" s="196">
        <f t="shared" si="291"/>
        <v>529.93000000000006</v>
      </c>
      <c r="M476" s="196">
        <f t="shared" si="291"/>
        <v>550.92000000000007</v>
      </c>
      <c r="N476" s="196">
        <f t="shared" si="291"/>
        <v>571.05000000000007</v>
      </c>
      <c r="O476" s="196">
        <f t="shared" si="291"/>
        <v>35.073999999999998</v>
      </c>
      <c r="P476" s="196">
        <f t="shared" si="291"/>
        <v>47.524000000000001</v>
      </c>
      <c r="Q476" s="196">
        <f t="shared" si="291"/>
        <v>51.704999999999998</v>
      </c>
      <c r="R476" s="196">
        <f t="shared" si="291"/>
        <v>52.925000000000004</v>
      </c>
      <c r="S476" s="196">
        <f t="shared" si="291"/>
        <v>55.995999999999995</v>
      </c>
      <c r="T476" s="196">
        <f t="shared" si="291"/>
        <v>57.975999999999999</v>
      </c>
      <c r="U476" s="196">
        <f t="shared" si="291"/>
        <v>101</v>
      </c>
      <c r="V476" s="196">
        <f t="shared" si="291"/>
        <v>212</v>
      </c>
      <c r="W476" s="196">
        <f t="shared" si="291"/>
        <v>232</v>
      </c>
      <c r="X476" s="196">
        <f t="shared" si="291"/>
        <v>237</v>
      </c>
      <c r="Y476" s="196">
        <f t="shared" si="291"/>
        <v>242</v>
      </c>
      <c r="Z476" s="196">
        <f t="shared" si="291"/>
        <v>246</v>
      </c>
      <c r="AA476" s="197">
        <f t="shared" ref="AA476:AF476" si="292">AG476/U476/12*1000*1000</f>
        <v>21452.145214521457</v>
      </c>
      <c r="AB476" s="197">
        <f t="shared" si="292"/>
        <v>19968.553459119496</v>
      </c>
      <c r="AC476" s="197">
        <f t="shared" si="292"/>
        <v>20466.954022988506</v>
      </c>
      <c r="AD476" s="197">
        <f t="shared" si="292"/>
        <v>21315.049226441635</v>
      </c>
      <c r="AE476" s="197">
        <f t="shared" si="292"/>
        <v>21611.570247933887</v>
      </c>
      <c r="AF476" s="197">
        <f t="shared" si="292"/>
        <v>21920.731707317074</v>
      </c>
      <c r="AG476" s="196">
        <f t="shared" ref="AG476:AL476" si="293">AG15+AG31+AG45+AG56+AG80+AG403+AG416+AG429+AG438+AG468</f>
        <v>26.000000000000004</v>
      </c>
      <c r="AH476" s="196">
        <f t="shared" si="293"/>
        <v>50.8</v>
      </c>
      <c r="AI476" s="196">
        <f t="shared" si="293"/>
        <v>56.980000000000004</v>
      </c>
      <c r="AJ476" s="196">
        <f t="shared" si="293"/>
        <v>60.620000000000005</v>
      </c>
      <c r="AK476" s="196">
        <f t="shared" si="293"/>
        <v>62.760000000000005</v>
      </c>
      <c r="AL476" s="196">
        <f t="shared" si="293"/>
        <v>64.710000000000008</v>
      </c>
    </row>
    <row r="477" spans="1:39" ht="16.2" x14ac:dyDescent="0.25">
      <c r="A477" s="195" t="s">
        <v>323</v>
      </c>
      <c r="B477" s="195"/>
      <c r="C477" s="196">
        <f t="shared" ref="C477:Z477" si="294">C19+C33+C47+C58+C68+C406+C419+C431+C444+C470</f>
        <v>163.59399999999999</v>
      </c>
      <c r="D477" s="196">
        <f t="shared" si="294"/>
        <v>205.07200000000003</v>
      </c>
      <c r="E477" s="196">
        <f t="shared" si="294"/>
        <v>212.67060000000001</v>
      </c>
      <c r="F477" s="196">
        <f t="shared" si="294"/>
        <v>219.5016</v>
      </c>
      <c r="G477" s="196">
        <f t="shared" si="294"/>
        <v>225.47580000000002</v>
      </c>
      <c r="H477" s="196">
        <f t="shared" si="294"/>
        <v>231.83580000000001</v>
      </c>
      <c r="I477" s="196">
        <f t="shared" si="294"/>
        <v>245.85399999999998</v>
      </c>
      <c r="J477" s="196">
        <f t="shared" si="294"/>
        <v>306.88200000000006</v>
      </c>
      <c r="K477" s="196">
        <f t="shared" si="294"/>
        <v>314.76060000000001</v>
      </c>
      <c r="L477" s="196">
        <f t="shared" si="294"/>
        <v>325.90260000000001</v>
      </c>
      <c r="M477" s="196">
        <f t="shared" si="294"/>
        <v>335.91480000000001</v>
      </c>
      <c r="N477" s="196">
        <f t="shared" si="294"/>
        <v>346.53480000000002</v>
      </c>
      <c r="O477" s="196">
        <f t="shared" si="294"/>
        <v>8.891</v>
      </c>
      <c r="P477" s="196">
        <f t="shared" si="294"/>
        <v>23.747999999999998</v>
      </c>
      <c r="Q477" s="196">
        <f t="shared" si="294"/>
        <v>23.8614</v>
      </c>
      <c r="R477" s="196">
        <f t="shared" si="294"/>
        <v>24.828899999999997</v>
      </c>
      <c r="S477" s="196">
        <f t="shared" si="294"/>
        <v>25.586199999999998</v>
      </c>
      <c r="T477" s="196">
        <f t="shared" si="294"/>
        <v>26.522199999999998</v>
      </c>
      <c r="U477" s="196">
        <f t="shared" si="294"/>
        <v>36</v>
      </c>
      <c r="V477" s="196">
        <f t="shared" si="294"/>
        <v>40</v>
      </c>
      <c r="W477" s="196">
        <f t="shared" si="294"/>
        <v>39.120000000000005</v>
      </c>
      <c r="X477" s="196">
        <f t="shared" si="294"/>
        <v>39.42</v>
      </c>
      <c r="Y477" s="196">
        <f t="shared" si="294"/>
        <v>40.620000000000005</v>
      </c>
      <c r="Z477" s="196">
        <f t="shared" si="294"/>
        <v>40.82</v>
      </c>
      <c r="AA477" s="197">
        <f t="shared" ref="AA477" si="295">AG477/U477/12*1000*1000</f>
        <v>18370.370370370369</v>
      </c>
      <c r="AB477" s="197">
        <f t="shared" ref="AB477" si="296">AH477/V477/12*1000*1000</f>
        <v>20352.083333333332</v>
      </c>
      <c r="AC477" s="197">
        <f t="shared" ref="AC477" si="297">AI477/W477/12*1000*1000</f>
        <v>20360.429447852759</v>
      </c>
      <c r="AD477" s="197">
        <f t="shared" ref="AD477" si="298">AJ477/X477/12*1000*1000</f>
        <v>20617.706747843735</v>
      </c>
      <c r="AE477" s="197">
        <f t="shared" ref="AE477" si="299">AK477/Y477/12*1000*1000</f>
        <v>20318.398161825044</v>
      </c>
      <c r="AF477" s="197">
        <f t="shared" ref="AF477" si="300">AL477/Z477/12*1000*1000</f>
        <v>20763.922913604441</v>
      </c>
      <c r="AG477" s="196">
        <f t="shared" ref="AG477:AL477" si="301">AG19+AG33+AG47+AG58+AG68+AG406+AG419+AG431+AG444+AG470</f>
        <v>7.9359999999999999</v>
      </c>
      <c r="AH477" s="196">
        <f t="shared" si="301"/>
        <v>9.7690000000000001</v>
      </c>
      <c r="AI477" s="196">
        <f t="shared" si="301"/>
        <v>9.5579999999999998</v>
      </c>
      <c r="AJ477" s="196">
        <f t="shared" si="301"/>
        <v>9.7530000000000001</v>
      </c>
      <c r="AK477" s="196">
        <f t="shared" si="301"/>
        <v>9.9039999999999999</v>
      </c>
      <c r="AL477" s="196">
        <f t="shared" si="301"/>
        <v>10.170999999999999</v>
      </c>
    </row>
    <row r="478" spans="1:39" ht="64.8" x14ac:dyDescent="0.25">
      <c r="A478" s="195" t="s">
        <v>340</v>
      </c>
      <c r="B478" s="195"/>
      <c r="C478" s="196">
        <f>C474/C472*100</f>
        <v>14.563594354627021</v>
      </c>
      <c r="D478" s="196">
        <f t="shared" ref="D478:Y478" si="302">D474/D472*100</f>
        <v>18.344919077351172</v>
      </c>
      <c r="E478" s="196">
        <f t="shared" si="302"/>
        <v>18.344135350308711</v>
      </c>
      <c r="F478" s="196">
        <f t="shared" si="302"/>
        <v>18.183352119859244</v>
      </c>
      <c r="G478" s="196">
        <f t="shared" si="302"/>
        <v>18.042465641320202</v>
      </c>
      <c r="H478" s="196">
        <f t="shared" si="302"/>
        <v>17.878207390162839</v>
      </c>
      <c r="I478" s="196">
        <f>I474/I472*100</f>
        <v>11.659314488324059</v>
      </c>
      <c r="J478" s="196">
        <f t="shared" si="302"/>
        <v>18.715049934077928</v>
      </c>
      <c r="K478" s="196">
        <f t="shared" si="302"/>
        <v>18.670457241041724</v>
      </c>
      <c r="L478" s="196">
        <f t="shared" si="302"/>
        <v>18.525083842912828</v>
      </c>
      <c r="M478" s="196">
        <f t="shared" si="302"/>
        <v>18.385481752643113</v>
      </c>
      <c r="N478" s="196">
        <f t="shared" si="302"/>
        <v>18.21359269195365</v>
      </c>
      <c r="O478" s="196">
        <f t="shared" si="302"/>
        <v>100.00000000000003</v>
      </c>
      <c r="P478" s="196">
        <f t="shared" si="302"/>
        <v>100.05003202049312</v>
      </c>
      <c r="Q478" s="196">
        <f t="shared" si="302"/>
        <v>100.04974430273788</v>
      </c>
      <c r="R478" s="196">
        <f t="shared" si="302"/>
        <v>100.04863093845071</v>
      </c>
      <c r="S478" s="196">
        <f t="shared" si="302"/>
        <v>100.04668918979469</v>
      </c>
      <c r="T478" s="196">
        <f t="shared" si="302"/>
        <v>100.0449537088967</v>
      </c>
      <c r="U478" s="196">
        <f t="shared" si="302"/>
        <v>5.4405097414532531</v>
      </c>
      <c r="V478" s="196">
        <f t="shared" si="302"/>
        <v>8.0186365865620406</v>
      </c>
      <c r="W478" s="196">
        <f t="shared" si="302"/>
        <v>8.6113543098346312</v>
      </c>
      <c r="X478" s="196">
        <f t="shared" si="302"/>
        <v>8.8327443533684278</v>
      </c>
      <c r="Y478" s="196">
        <f t="shared" si="302"/>
        <v>8.8753796456801286</v>
      </c>
      <c r="Z478" s="196">
        <f>Z474/Z472*100</f>
        <v>8.9676862298672049</v>
      </c>
      <c r="AA478" s="197"/>
      <c r="AB478" s="197"/>
      <c r="AC478" s="197"/>
      <c r="AD478" s="197"/>
      <c r="AE478" s="197"/>
      <c r="AF478" s="197"/>
      <c r="AG478" s="196"/>
      <c r="AH478" s="196"/>
      <c r="AI478" s="196"/>
      <c r="AJ478" s="196"/>
      <c r="AK478" s="196"/>
      <c r="AL478" s="196"/>
    </row>
    <row r="479" spans="1:39" ht="32.4" x14ac:dyDescent="0.25">
      <c r="A479" s="195" t="s">
        <v>325</v>
      </c>
      <c r="B479" s="195"/>
      <c r="C479" s="196">
        <f>C477/C472*100</f>
        <v>2.5899904280828583</v>
      </c>
      <c r="D479" s="196">
        <f t="shared" ref="D479:Y479" si="303">D477/D472*100</f>
        <v>3.2511106968060894</v>
      </c>
      <c r="E479" s="196">
        <f t="shared" si="303"/>
        <v>3.241726973613511</v>
      </c>
      <c r="F479" s="196">
        <f t="shared" si="303"/>
        <v>3.2139191230981496</v>
      </c>
      <c r="G479" s="196">
        <f t="shared" si="303"/>
        <v>3.1606876252513088</v>
      </c>
      <c r="H479" s="196">
        <f t="shared" si="303"/>
        <v>3.1060381569981215</v>
      </c>
      <c r="I479" s="196">
        <f t="shared" si="303"/>
        <v>4.0230635527335927</v>
      </c>
      <c r="J479" s="196">
        <f t="shared" si="303"/>
        <v>4.8444201130525721</v>
      </c>
      <c r="K479" s="196">
        <f t="shared" si="303"/>
        <v>4.7733594277293445</v>
      </c>
      <c r="L479" s="196">
        <f t="shared" si="303"/>
        <v>4.7402783107336299</v>
      </c>
      <c r="M479" s="196">
        <f t="shared" si="303"/>
        <v>4.6768592738659827</v>
      </c>
      <c r="N479" s="196">
        <f t="shared" si="303"/>
        <v>4.6118031566532229</v>
      </c>
      <c r="O479" s="196">
        <f t="shared" si="303"/>
        <v>6.510452897887455</v>
      </c>
      <c r="P479" s="196">
        <f t="shared" si="303"/>
        <v>11.881604226705091</v>
      </c>
      <c r="Q479" s="196">
        <f t="shared" si="303"/>
        <v>11.479387866046388</v>
      </c>
      <c r="R479" s="196">
        <f t="shared" si="303"/>
        <v>11.621296512988529</v>
      </c>
      <c r="S479" s="196">
        <f t="shared" si="303"/>
        <v>11.464481266074612</v>
      </c>
      <c r="T479" s="196">
        <f t="shared" si="303"/>
        <v>11.442142592129215</v>
      </c>
      <c r="U479" s="196">
        <f t="shared" si="303"/>
        <v>0.88224482293836548</v>
      </c>
      <c r="V479" s="196">
        <f t="shared" si="303"/>
        <v>0.98087297694948505</v>
      </c>
      <c r="W479" s="196">
        <f t="shared" si="303"/>
        <v>0.95670845337024535</v>
      </c>
      <c r="X479" s="196">
        <f t="shared" si="303"/>
        <v>0.96338548616508068</v>
      </c>
      <c r="Y479" s="196">
        <f t="shared" si="303"/>
        <v>0.98068092380046468</v>
      </c>
      <c r="Z479" s="196">
        <f>Z477/Z472*100</f>
        <v>0.98451119332789894</v>
      </c>
      <c r="AA479" s="197"/>
      <c r="AB479" s="197"/>
      <c r="AC479" s="197"/>
      <c r="AD479" s="197"/>
      <c r="AE479" s="197"/>
      <c r="AF479" s="197"/>
      <c r="AG479" s="196"/>
      <c r="AH479" s="196"/>
      <c r="AI479" s="196"/>
      <c r="AJ479" s="196"/>
      <c r="AK479" s="196"/>
      <c r="AL479" s="196"/>
    </row>
    <row r="480" spans="1:39" ht="16.2" x14ac:dyDescent="0.25">
      <c r="A480" s="195"/>
      <c r="B480" s="195"/>
      <c r="C480" s="196"/>
      <c r="D480" s="196"/>
      <c r="E480" s="196"/>
      <c r="F480" s="196"/>
      <c r="G480" s="196"/>
      <c r="H480" s="196"/>
      <c r="I480" s="196"/>
      <c r="J480" s="196"/>
      <c r="K480" s="196"/>
      <c r="L480" s="196"/>
      <c r="M480" s="196"/>
      <c r="N480" s="196"/>
      <c r="O480" s="196"/>
      <c r="P480" s="196"/>
      <c r="Q480" s="196"/>
      <c r="R480" s="196"/>
      <c r="S480" s="196"/>
      <c r="T480" s="196"/>
      <c r="U480" s="196"/>
      <c r="V480" s="196"/>
      <c r="W480" s="196"/>
      <c r="X480" s="196"/>
      <c r="Y480" s="196"/>
      <c r="Z480" s="196"/>
      <c r="AA480" s="197"/>
      <c r="AB480" s="197"/>
      <c r="AC480" s="197"/>
      <c r="AD480" s="197"/>
      <c r="AE480" s="197"/>
      <c r="AF480" s="197"/>
      <c r="AG480" s="196"/>
      <c r="AH480" s="196"/>
      <c r="AI480" s="196"/>
      <c r="AJ480" s="196"/>
      <c r="AK480" s="196"/>
      <c r="AL480" s="196"/>
    </row>
    <row r="481" spans="1:38" ht="16.2" x14ac:dyDescent="0.25">
      <c r="A481" s="195" t="s">
        <v>327</v>
      </c>
      <c r="B481" s="195"/>
      <c r="C481" s="196">
        <f>SUM(C483:C485)</f>
        <v>0</v>
      </c>
      <c r="D481" s="196">
        <f t="shared" ref="D481:Z481" si="304">SUM(D483:D485)</f>
        <v>0</v>
      </c>
      <c r="E481" s="196">
        <f t="shared" si="304"/>
        <v>0</v>
      </c>
      <c r="F481" s="196">
        <f t="shared" si="304"/>
        <v>0</v>
      </c>
      <c r="G481" s="196">
        <f t="shared" si="304"/>
        <v>0</v>
      </c>
      <c r="H481" s="196">
        <f t="shared" si="304"/>
        <v>0</v>
      </c>
      <c r="I481" s="196">
        <f t="shared" si="304"/>
        <v>0</v>
      </c>
      <c r="J481" s="196">
        <f t="shared" si="304"/>
        <v>0</v>
      </c>
      <c r="K481" s="196">
        <f t="shared" si="304"/>
        <v>0</v>
      </c>
      <c r="L481" s="196">
        <f t="shared" si="304"/>
        <v>0</v>
      </c>
      <c r="M481" s="196">
        <f t="shared" si="304"/>
        <v>0</v>
      </c>
      <c r="N481" s="196">
        <f t="shared" si="304"/>
        <v>0</v>
      </c>
      <c r="O481" s="196">
        <f t="shared" si="304"/>
        <v>0</v>
      </c>
      <c r="P481" s="196">
        <f t="shared" si="304"/>
        <v>0</v>
      </c>
      <c r="Q481" s="196">
        <f t="shared" si="304"/>
        <v>0</v>
      </c>
      <c r="R481" s="196">
        <f t="shared" si="304"/>
        <v>0</v>
      </c>
      <c r="S481" s="196">
        <f t="shared" si="304"/>
        <v>0</v>
      </c>
      <c r="T481" s="196">
        <f t="shared" si="304"/>
        <v>0</v>
      </c>
      <c r="U481" s="197">
        <f t="shared" si="304"/>
        <v>1852.5000000000002</v>
      </c>
      <c r="V481" s="197">
        <f t="shared" si="304"/>
        <v>1851.9999999999998</v>
      </c>
      <c r="W481" s="197">
        <f t="shared" si="304"/>
        <v>1853.8999999999996</v>
      </c>
      <c r="X481" s="197">
        <f t="shared" si="304"/>
        <v>1847.3999999999996</v>
      </c>
      <c r="Y481" s="197">
        <f t="shared" si="304"/>
        <v>1847.3999999999996</v>
      </c>
      <c r="Z481" s="197">
        <f t="shared" si="304"/>
        <v>1847.3999999999996</v>
      </c>
      <c r="AA481" s="197">
        <f>AG481/U481/12*1000*1000</f>
        <v>34165.542060278902</v>
      </c>
      <c r="AB481" s="197">
        <f t="shared" ref="AB481:AF481" si="305">AH481/V481/12*1000*1000</f>
        <v>38012.958963282937</v>
      </c>
      <c r="AC481" s="197">
        <f t="shared" si="305"/>
        <v>36481.651293669209</v>
      </c>
      <c r="AD481" s="197">
        <f t="shared" si="305"/>
        <v>38076.034787629476</v>
      </c>
      <c r="AE481" s="197">
        <f t="shared" si="305"/>
        <v>39591.678394861257</v>
      </c>
      <c r="AF481" s="197">
        <f t="shared" si="305"/>
        <v>41179.49550719931</v>
      </c>
      <c r="AG481" s="196">
        <f t="shared" ref="AG481:AL481" si="306">SUM(AG483:AG485)</f>
        <v>759.5</v>
      </c>
      <c r="AH481" s="196">
        <f t="shared" si="306"/>
        <v>844.8</v>
      </c>
      <c r="AI481" s="196">
        <f t="shared" si="306"/>
        <v>811.60000000000014</v>
      </c>
      <c r="AJ481" s="196">
        <f t="shared" si="306"/>
        <v>844.10000000000014</v>
      </c>
      <c r="AK481" s="196">
        <f t="shared" si="306"/>
        <v>877.7</v>
      </c>
      <c r="AL481" s="196">
        <f t="shared" si="306"/>
        <v>912.9</v>
      </c>
    </row>
    <row r="482" spans="1:38" ht="15.6" x14ac:dyDescent="0.25">
      <c r="A482" s="212" t="s">
        <v>28</v>
      </c>
      <c r="B482" s="213"/>
      <c r="C482" s="214"/>
      <c r="D482" s="214"/>
      <c r="E482" s="214"/>
      <c r="F482" s="214"/>
      <c r="G482" s="214"/>
      <c r="H482" s="214"/>
      <c r="I482" s="214"/>
      <c r="J482" s="214"/>
      <c r="K482" s="214"/>
      <c r="L482" s="214"/>
      <c r="M482" s="214"/>
      <c r="N482" s="214"/>
      <c r="O482" s="214"/>
      <c r="P482" s="214"/>
      <c r="Q482" s="214"/>
      <c r="R482" s="214"/>
      <c r="S482" s="214"/>
      <c r="T482" s="214"/>
      <c r="U482" s="214"/>
      <c r="V482" s="214"/>
      <c r="W482" s="214"/>
      <c r="X482" s="214"/>
      <c r="Y482" s="214"/>
      <c r="Z482" s="214"/>
      <c r="AA482" s="215"/>
      <c r="AB482" s="215"/>
      <c r="AC482" s="215"/>
      <c r="AD482" s="215"/>
      <c r="AE482" s="215"/>
      <c r="AF482" s="215"/>
      <c r="AG482" s="214"/>
      <c r="AH482" s="214"/>
      <c r="AI482" s="214"/>
      <c r="AJ482" s="214"/>
      <c r="AK482" s="214"/>
      <c r="AL482" s="214"/>
    </row>
    <row r="483" spans="1:38" ht="16.2" x14ac:dyDescent="0.25">
      <c r="A483" s="195" t="s">
        <v>328</v>
      </c>
      <c r="B483" s="195"/>
      <c r="C483" s="196">
        <f t="shared" ref="C483:Z483" si="307">C464+C463</f>
        <v>0</v>
      </c>
      <c r="D483" s="196">
        <f t="shared" si="307"/>
        <v>0</v>
      </c>
      <c r="E483" s="196">
        <f t="shared" si="307"/>
        <v>0</v>
      </c>
      <c r="F483" s="196">
        <f t="shared" si="307"/>
        <v>0</v>
      </c>
      <c r="G483" s="196">
        <f t="shared" si="307"/>
        <v>0</v>
      </c>
      <c r="H483" s="196">
        <f t="shared" si="307"/>
        <v>0</v>
      </c>
      <c r="I483" s="196">
        <f t="shared" si="307"/>
        <v>0</v>
      </c>
      <c r="J483" s="196">
        <f t="shared" si="307"/>
        <v>0</v>
      </c>
      <c r="K483" s="196">
        <f t="shared" si="307"/>
        <v>0</v>
      </c>
      <c r="L483" s="196">
        <f t="shared" si="307"/>
        <v>0</v>
      </c>
      <c r="M483" s="196">
        <f t="shared" si="307"/>
        <v>0</v>
      </c>
      <c r="N483" s="196">
        <f t="shared" si="307"/>
        <v>0</v>
      </c>
      <c r="O483" s="196">
        <f t="shared" si="307"/>
        <v>0</v>
      </c>
      <c r="P483" s="196">
        <f t="shared" si="307"/>
        <v>0</v>
      </c>
      <c r="Q483" s="196">
        <f t="shared" si="307"/>
        <v>0</v>
      </c>
      <c r="R483" s="196">
        <f t="shared" si="307"/>
        <v>0</v>
      </c>
      <c r="S483" s="196">
        <f t="shared" si="307"/>
        <v>0</v>
      </c>
      <c r="T483" s="196">
        <f t="shared" si="307"/>
        <v>0</v>
      </c>
      <c r="U483" s="196">
        <f t="shared" si="307"/>
        <v>1265.2</v>
      </c>
      <c r="V483" s="196">
        <f t="shared" si="307"/>
        <v>1259.8999999999999</v>
      </c>
      <c r="W483" s="196">
        <f t="shared" si="307"/>
        <v>1259.8999999999999</v>
      </c>
      <c r="X483" s="196">
        <f t="shared" si="307"/>
        <v>1253.3999999999999</v>
      </c>
      <c r="Y483" s="196">
        <f t="shared" si="307"/>
        <v>1253.3999999999999</v>
      </c>
      <c r="Z483" s="196">
        <f t="shared" si="307"/>
        <v>1253.3999999999999</v>
      </c>
      <c r="AA483" s="197">
        <f t="shared" ref="AA483:AF485" si="308">AG483/U483/12*1000*1000</f>
        <v>32946.042786384234</v>
      </c>
      <c r="AB483" s="197">
        <f t="shared" si="308"/>
        <v>36682.805513665109</v>
      </c>
      <c r="AC483" s="197">
        <f t="shared" si="308"/>
        <v>33276.45051194539</v>
      </c>
      <c r="AD483" s="197">
        <f t="shared" si="308"/>
        <v>34785.38375618319</v>
      </c>
      <c r="AE483" s="197">
        <f t="shared" si="308"/>
        <v>36174.937503324298</v>
      </c>
      <c r="AF483" s="197">
        <f t="shared" si="308"/>
        <v>37624.328493165267</v>
      </c>
      <c r="AG483" s="196">
        <f t="shared" ref="AG483:AL483" si="309">AG464+AG463</f>
        <v>500.2</v>
      </c>
      <c r="AH483" s="196">
        <f t="shared" si="309"/>
        <v>554.6</v>
      </c>
      <c r="AI483" s="196">
        <f t="shared" si="309"/>
        <v>503.1</v>
      </c>
      <c r="AJ483" s="196">
        <f t="shared" si="309"/>
        <v>523.20000000000005</v>
      </c>
      <c r="AK483" s="196">
        <f t="shared" si="309"/>
        <v>544.1</v>
      </c>
      <c r="AL483" s="196">
        <f t="shared" si="309"/>
        <v>565.9</v>
      </c>
    </row>
    <row r="484" spans="1:38" ht="16.2" x14ac:dyDescent="0.25">
      <c r="A484" s="195" t="s">
        <v>330</v>
      </c>
      <c r="B484" s="195"/>
      <c r="C484" s="196">
        <f t="shared" ref="C484:Z484" si="310">C465+C412</f>
        <v>0</v>
      </c>
      <c r="D484" s="196">
        <f t="shared" si="310"/>
        <v>0</v>
      </c>
      <c r="E484" s="196">
        <f t="shared" si="310"/>
        <v>0</v>
      </c>
      <c r="F484" s="196">
        <f t="shared" si="310"/>
        <v>0</v>
      </c>
      <c r="G484" s="196">
        <f t="shared" si="310"/>
        <v>0</v>
      </c>
      <c r="H484" s="196">
        <f t="shared" si="310"/>
        <v>0</v>
      </c>
      <c r="I484" s="196">
        <f t="shared" si="310"/>
        <v>0</v>
      </c>
      <c r="J484" s="196">
        <f t="shared" si="310"/>
        <v>0</v>
      </c>
      <c r="K484" s="196">
        <f t="shared" si="310"/>
        <v>0</v>
      </c>
      <c r="L484" s="196">
        <f t="shared" si="310"/>
        <v>0</v>
      </c>
      <c r="M484" s="196">
        <f t="shared" si="310"/>
        <v>0</v>
      </c>
      <c r="N484" s="196">
        <f t="shared" si="310"/>
        <v>0</v>
      </c>
      <c r="O484" s="196">
        <f t="shared" si="310"/>
        <v>0</v>
      </c>
      <c r="P484" s="196">
        <f t="shared" si="310"/>
        <v>0</v>
      </c>
      <c r="Q484" s="196">
        <f t="shared" si="310"/>
        <v>0</v>
      </c>
      <c r="R484" s="196">
        <f t="shared" si="310"/>
        <v>0</v>
      </c>
      <c r="S484" s="196">
        <f t="shared" si="310"/>
        <v>0</v>
      </c>
      <c r="T484" s="196">
        <f t="shared" si="310"/>
        <v>0</v>
      </c>
      <c r="U484" s="196">
        <f t="shared" si="310"/>
        <v>274.60000000000002</v>
      </c>
      <c r="V484" s="196">
        <f t="shared" si="310"/>
        <v>283.39999999999998</v>
      </c>
      <c r="W484" s="196">
        <f t="shared" si="310"/>
        <v>284.89999999999998</v>
      </c>
      <c r="X484" s="196">
        <f t="shared" si="310"/>
        <v>284.89999999999998</v>
      </c>
      <c r="Y484" s="196">
        <f t="shared" si="310"/>
        <v>284.89999999999998</v>
      </c>
      <c r="Z484" s="196">
        <f t="shared" si="310"/>
        <v>284.89999999999998</v>
      </c>
      <c r="AA484" s="197">
        <f>AG484/U484/12*1000*1000</f>
        <v>30468.560330177224</v>
      </c>
      <c r="AB484" s="197">
        <f t="shared" si="308"/>
        <v>34844.742413549749</v>
      </c>
      <c r="AC484" s="197">
        <f t="shared" si="308"/>
        <v>37820.287820287827</v>
      </c>
      <c r="AD484" s="197">
        <f t="shared" si="308"/>
        <v>39370.539370539373</v>
      </c>
      <c r="AE484" s="197">
        <f t="shared" si="308"/>
        <v>40891.540891540892</v>
      </c>
      <c r="AF484" s="197">
        <f t="shared" si="308"/>
        <v>42529.54252954253</v>
      </c>
      <c r="AG484" s="196">
        <f t="shared" ref="AG484:AL484" si="311">AG465+AG412</f>
        <v>100.4</v>
      </c>
      <c r="AH484" s="196">
        <f t="shared" si="311"/>
        <v>118.5</v>
      </c>
      <c r="AI484" s="196">
        <f t="shared" si="311"/>
        <v>129.30000000000001</v>
      </c>
      <c r="AJ484" s="196">
        <f t="shared" si="311"/>
        <v>134.6</v>
      </c>
      <c r="AK484" s="196">
        <f t="shared" si="311"/>
        <v>139.80000000000001</v>
      </c>
      <c r="AL484" s="196">
        <f t="shared" si="311"/>
        <v>145.4</v>
      </c>
    </row>
    <row r="485" spans="1:38" ht="16.2" x14ac:dyDescent="0.25">
      <c r="A485" s="195" t="s">
        <v>329</v>
      </c>
      <c r="B485" s="195"/>
      <c r="C485" s="196">
        <f t="shared" ref="C485:Z485" si="312">C466</f>
        <v>0</v>
      </c>
      <c r="D485" s="196">
        <f t="shared" si="312"/>
        <v>0</v>
      </c>
      <c r="E485" s="196">
        <f t="shared" si="312"/>
        <v>0</v>
      </c>
      <c r="F485" s="196">
        <f t="shared" si="312"/>
        <v>0</v>
      </c>
      <c r="G485" s="196">
        <f t="shared" si="312"/>
        <v>0</v>
      </c>
      <c r="H485" s="196">
        <f t="shared" si="312"/>
        <v>0</v>
      </c>
      <c r="I485" s="196">
        <f t="shared" si="312"/>
        <v>0</v>
      </c>
      <c r="J485" s="196">
        <f t="shared" si="312"/>
        <v>0</v>
      </c>
      <c r="K485" s="196">
        <f t="shared" si="312"/>
        <v>0</v>
      </c>
      <c r="L485" s="196">
        <f t="shared" si="312"/>
        <v>0</v>
      </c>
      <c r="M485" s="196">
        <f t="shared" si="312"/>
        <v>0</v>
      </c>
      <c r="N485" s="196">
        <f t="shared" si="312"/>
        <v>0</v>
      </c>
      <c r="O485" s="196">
        <f t="shared" si="312"/>
        <v>0</v>
      </c>
      <c r="P485" s="196">
        <f t="shared" si="312"/>
        <v>0</v>
      </c>
      <c r="Q485" s="196">
        <f t="shared" si="312"/>
        <v>0</v>
      </c>
      <c r="R485" s="196">
        <f t="shared" si="312"/>
        <v>0</v>
      </c>
      <c r="S485" s="196">
        <f t="shared" si="312"/>
        <v>0</v>
      </c>
      <c r="T485" s="196">
        <f t="shared" si="312"/>
        <v>0</v>
      </c>
      <c r="U485" s="196">
        <f t="shared" si="312"/>
        <v>312.7</v>
      </c>
      <c r="V485" s="196">
        <f t="shared" si="312"/>
        <v>308.7</v>
      </c>
      <c r="W485" s="196">
        <f t="shared" si="312"/>
        <v>309.10000000000002</v>
      </c>
      <c r="X485" s="196">
        <f t="shared" si="312"/>
        <v>309.10000000000002</v>
      </c>
      <c r="Y485" s="196">
        <f t="shared" si="312"/>
        <v>309.10000000000002</v>
      </c>
      <c r="Z485" s="196">
        <f t="shared" si="312"/>
        <v>309.10000000000002</v>
      </c>
      <c r="AA485" s="197">
        <f t="shared" si="308"/>
        <v>42346.231745016521</v>
      </c>
      <c r="AB485" s="197">
        <f t="shared" si="308"/>
        <v>46350.286146204511</v>
      </c>
      <c r="AC485" s="197">
        <f t="shared" si="308"/>
        <v>48312.304540062541</v>
      </c>
      <c r="AD485" s="197">
        <f t="shared" si="308"/>
        <v>50226.463927531542</v>
      </c>
      <c r="AE485" s="197">
        <f t="shared" si="308"/>
        <v>52248.463280491742</v>
      </c>
      <c r="AF485" s="197">
        <f t="shared" si="308"/>
        <v>54351.342607570361</v>
      </c>
      <c r="AG485" s="196">
        <f t="shared" ref="AG485:AL485" si="313">AG466</f>
        <v>158.9</v>
      </c>
      <c r="AH485" s="196">
        <f t="shared" si="313"/>
        <v>171.7</v>
      </c>
      <c r="AI485" s="196">
        <f t="shared" si="313"/>
        <v>179.2</v>
      </c>
      <c r="AJ485" s="196">
        <f t="shared" si="313"/>
        <v>186.3</v>
      </c>
      <c r="AK485" s="196">
        <f t="shared" si="313"/>
        <v>193.8</v>
      </c>
      <c r="AL485" s="196">
        <f t="shared" si="313"/>
        <v>201.6</v>
      </c>
    </row>
    <row r="486" spans="1:38" ht="16.2" x14ac:dyDescent="0.25">
      <c r="A486" s="195"/>
      <c r="B486" s="195"/>
      <c r="C486" s="196"/>
      <c r="D486" s="196"/>
      <c r="E486" s="196"/>
      <c r="F486" s="196"/>
      <c r="G486" s="196"/>
      <c r="H486" s="196"/>
      <c r="I486" s="196"/>
      <c r="J486" s="196"/>
      <c r="K486" s="196"/>
      <c r="L486" s="196"/>
      <c r="M486" s="196"/>
      <c r="N486" s="196"/>
      <c r="O486" s="196"/>
      <c r="P486" s="196"/>
      <c r="Q486" s="196"/>
      <c r="R486" s="196"/>
      <c r="S486" s="196"/>
      <c r="T486" s="196"/>
      <c r="U486" s="196"/>
      <c r="V486" s="196"/>
      <c r="W486" s="196"/>
      <c r="X486" s="196"/>
      <c r="Y486" s="196"/>
      <c r="Z486" s="196"/>
      <c r="AA486" s="197"/>
      <c r="AB486" s="197"/>
      <c r="AC486" s="197"/>
      <c r="AD486" s="197"/>
      <c r="AE486" s="197"/>
      <c r="AF486" s="197"/>
      <c r="AG486" s="196"/>
      <c r="AH486" s="196"/>
      <c r="AI486" s="196"/>
      <c r="AJ486" s="196"/>
      <c r="AK486" s="196"/>
      <c r="AL486" s="196"/>
    </row>
    <row r="487" spans="1:38" ht="15.6" x14ac:dyDescent="0.25">
      <c r="A487" s="192" t="s">
        <v>326</v>
      </c>
      <c r="B487" s="192"/>
      <c r="C487" s="193">
        <f t="shared" ref="C487:Z487" si="314">C473+C474</f>
        <v>6316.3940000000002</v>
      </c>
      <c r="D487" s="193">
        <f t="shared" si="314"/>
        <v>6307.7520000000004</v>
      </c>
      <c r="E487" s="193">
        <f t="shared" si="314"/>
        <v>6560.4106000000002</v>
      </c>
      <c r="F487" s="193">
        <f t="shared" si="314"/>
        <v>6829.7175999999999</v>
      </c>
      <c r="G487" s="193">
        <f t="shared" si="314"/>
        <v>7133.7578000000003</v>
      </c>
      <c r="H487" s="193">
        <f t="shared" si="314"/>
        <v>7464.0358000000006</v>
      </c>
      <c r="I487" s="193">
        <f t="shared" si="314"/>
        <v>6111.1140000000005</v>
      </c>
      <c r="J487" s="193">
        <f t="shared" si="314"/>
        <v>6334.7520000000004</v>
      </c>
      <c r="K487" s="193">
        <f t="shared" si="314"/>
        <v>6594.1106</v>
      </c>
      <c r="L487" s="193">
        <f t="shared" si="314"/>
        <v>6875.1785999999993</v>
      </c>
      <c r="M487" s="193">
        <f t="shared" si="314"/>
        <v>7182.4868000000006</v>
      </c>
      <c r="N487" s="193">
        <f t="shared" si="314"/>
        <v>7514.0848000000005</v>
      </c>
      <c r="O487" s="193">
        <f>O473+O474</f>
        <v>136.565</v>
      </c>
      <c r="P487" s="193">
        <f t="shared" si="314"/>
        <v>199.97199999999998</v>
      </c>
      <c r="Q487" s="193">
        <f t="shared" si="314"/>
        <v>207.96640000000002</v>
      </c>
      <c r="R487" s="193">
        <f t="shared" si="314"/>
        <v>213.75389999999999</v>
      </c>
      <c r="S487" s="193">
        <f t="shared" si="314"/>
        <v>223.28219999999999</v>
      </c>
      <c r="T487" s="193">
        <f t="shared" si="314"/>
        <v>231.8982</v>
      </c>
      <c r="U487" s="193">
        <f t="shared" si="314"/>
        <v>4080.5</v>
      </c>
      <c r="V487" s="193">
        <f t="shared" si="314"/>
        <v>4078</v>
      </c>
      <c r="W487" s="193">
        <f t="shared" si="314"/>
        <v>4089.0199999999995</v>
      </c>
      <c r="X487" s="193">
        <f t="shared" si="314"/>
        <v>4091.8199999999997</v>
      </c>
      <c r="Y487" s="193">
        <f t="shared" si="314"/>
        <v>4142.0199999999995</v>
      </c>
      <c r="Z487" s="193">
        <f t="shared" si="314"/>
        <v>4146.2199999999993</v>
      </c>
      <c r="AA487" s="194">
        <f t="shared" ref="AA487:AF487" si="315">AG487/U487/12*1000*1000</f>
        <v>39900.604501082387</v>
      </c>
      <c r="AB487" s="194">
        <f t="shared" si="315"/>
        <v>44992.112146477026</v>
      </c>
      <c r="AC487" s="194">
        <f t="shared" si="315"/>
        <v>49691.327832422758</v>
      </c>
      <c r="AD487" s="194">
        <f t="shared" si="315"/>
        <v>50520.448928186808</v>
      </c>
      <c r="AE487" s="194">
        <f t="shared" si="315"/>
        <v>52108.290962702573</v>
      </c>
      <c r="AF487" s="194">
        <f t="shared" si="315"/>
        <v>54177.519925779794</v>
      </c>
      <c r="AG487" s="193">
        <f>AG473+AG474</f>
        <v>1953.7729999999999</v>
      </c>
      <c r="AH487" s="193">
        <f t="shared" ref="AH487:AL487" si="316">AH473+AH474</f>
        <v>2201.7339999999999</v>
      </c>
      <c r="AI487" s="193">
        <f t="shared" si="316"/>
        <v>2438.2659999999996</v>
      </c>
      <c r="AJ487" s="193">
        <f t="shared" si="316"/>
        <v>2480.6469999999999</v>
      </c>
      <c r="AK487" s="193">
        <f t="shared" si="316"/>
        <v>2590.0029999999997</v>
      </c>
      <c r="AL487" s="193">
        <f t="shared" si="316"/>
        <v>2695.5830000000001</v>
      </c>
    </row>
    <row r="488" spans="1:38" s="22" customFormat="1" ht="15.6" x14ac:dyDescent="0.25">
      <c r="A488" s="216"/>
      <c r="B488" s="216"/>
      <c r="C488" s="217"/>
      <c r="D488" s="217"/>
      <c r="E488" s="217"/>
      <c r="F488" s="217"/>
      <c r="G488" s="217"/>
      <c r="H488" s="217"/>
      <c r="I488" s="217"/>
      <c r="J488" s="217"/>
      <c r="K488" s="217"/>
      <c r="L488" s="217"/>
      <c r="M488" s="217"/>
      <c r="N488" s="217"/>
      <c r="O488" s="217"/>
      <c r="P488" s="217"/>
      <c r="Q488" s="217"/>
      <c r="R488" s="217"/>
      <c r="S488" s="217"/>
      <c r="T488" s="217"/>
      <c r="U488" s="217"/>
      <c r="V488" s="217"/>
      <c r="W488" s="217"/>
      <c r="X488" s="217"/>
      <c r="Y488" s="217"/>
      <c r="Z488" s="217"/>
      <c r="AA488" s="218"/>
      <c r="AB488" s="218"/>
      <c r="AC488" s="218"/>
      <c r="AD488" s="218"/>
      <c r="AE488" s="218"/>
      <c r="AF488" s="218"/>
      <c r="AG488" s="217"/>
      <c r="AH488" s="217"/>
      <c r="AI488" s="217"/>
      <c r="AJ488" s="217"/>
      <c r="AK488" s="217"/>
      <c r="AL488" s="217"/>
    </row>
    <row r="489" spans="1:38" s="22" customFormat="1" ht="15.6" x14ac:dyDescent="0.25">
      <c r="A489" s="216"/>
      <c r="B489" s="216"/>
      <c r="C489" s="217"/>
      <c r="D489" s="217"/>
      <c r="E489" s="217"/>
      <c r="F489" s="217"/>
      <c r="G489" s="217"/>
      <c r="H489" s="217"/>
      <c r="I489" s="217"/>
      <c r="J489" s="217"/>
      <c r="K489" s="217"/>
      <c r="L489" s="217"/>
      <c r="M489" s="217"/>
      <c r="N489" s="217"/>
      <c r="O489" s="217"/>
      <c r="P489" s="217"/>
      <c r="Q489" s="217"/>
      <c r="R489" s="217"/>
      <c r="S489" s="217"/>
      <c r="T489" s="217"/>
      <c r="U489" s="217"/>
      <c r="V489" s="217"/>
      <c r="W489" s="217"/>
      <c r="X489" s="217"/>
      <c r="Y489" s="217"/>
      <c r="Z489" s="217"/>
      <c r="AA489" s="218"/>
      <c r="AB489" s="218"/>
      <c r="AC489" s="218"/>
      <c r="AD489" s="218"/>
      <c r="AE489" s="218"/>
      <c r="AF489" s="218"/>
      <c r="AG489" s="217"/>
      <c r="AH489" s="217"/>
      <c r="AI489" s="217"/>
      <c r="AJ489" s="217"/>
      <c r="AK489" s="217"/>
      <c r="AL489" s="217"/>
    </row>
    <row r="490" spans="1:38" s="22" customFormat="1" ht="15.6" x14ac:dyDescent="0.25">
      <c r="A490" s="216"/>
      <c r="B490" s="216"/>
      <c r="C490" s="217"/>
      <c r="D490" s="217"/>
      <c r="E490" s="217"/>
      <c r="F490" s="217"/>
      <c r="G490" s="217"/>
      <c r="H490" s="217"/>
      <c r="I490" s="217"/>
      <c r="J490" s="217"/>
      <c r="K490" s="217"/>
      <c r="L490" s="217"/>
      <c r="M490" s="217"/>
      <c r="N490" s="217"/>
      <c r="O490" s="217"/>
      <c r="P490" s="217"/>
      <c r="Q490" s="217"/>
      <c r="R490" s="217"/>
      <c r="S490" s="217"/>
      <c r="T490" s="217"/>
      <c r="U490" s="217"/>
      <c r="V490" s="217"/>
      <c r="W490" s="217"/>
      <c r="X490" s="217"/>
      <c r="Y490" s="217"/>
      <c r="Z490" s="217"/>
      <c r="AA490" s="218"/>
      <c r="AB490" s="218"/>
      <c r="AC490" s="218"/>
      <c r="AD490" s="218"/>
      <c r="AE490" s="218"/>
      <c r="AF490" s="218"/>
      <c r="AG490" s="217"/>
      <c r="AH490" s="217"/>
      <c r="AI490" s="217"/>
      <c r="AJ490" s="217"/>
      <c r="AK490" s="217"/>
      <c r="AL490" s="217"/>
    </row>
    <row r="491" spans="1:38" s="22" customFormat="1" ht="15.6" x14ac:dyDescent="0.25">
      <c r="A491" s="216"/>
      <c r="B491" s="216"/>
      <c r="C491" s="217"/>
      <c r="D491" s="217"/>
      <c r="E491" s="217"/>
      <c r="F491" s="217"/>
      <c r="G491" s="217"/>
      <c r="H491" s="217"/>
      <c r="I491" s="217"/>
      <c r="J491" s="217"/>
      <c r="K491" s="217"/>
      <c r="L491" s="217"/>
      <c r="M491" s="217"/>
      <c r="N491" s="217"/>
      <c r="O491" s="217"/>
      <c r="P491" s="217"/>
      <c r="Q491" s="217"/>
      <c r="R491" s="217"/>
      <c r="S491" s="217"/>
      <c r="T491" s="217"/>
      <c r="U491" s="217"/>
      <c r="V491" s="217"/>
      <c r="W491" s="217"/>
      <c r="X491" s="217"/>
      <c r="Y491" s="217"/>
      <c r="Z491" s="217"/>
      <c r="AA491" s="218"/>
      <c r="AB491" s="218"/>
      <c r="AC491" s="218"/>
      <c r="AD491" s="218"/>
      <c r="AE491" s="218"/>
      <c r="AF491" s="218"/>
      <c r="AG491" s="217"/>
      <c r="AH491" s="217"/>
      <c r="AI491" s="217"/>
      <c r="AJ491" s="217"/>
      <c r="AK491" s="217"/>
      <c r="AL491" s="217"/>
    </row>
    <row r="492" spans="1:38" s="22" customFormat="1" ht="15.6" x14ac:dyDescent="0.25">
      <c r="A492" s="216"/>
      <c r="B492" s="216"/>
      <c r="C492" s="217"/>
      <c r="D492" s="217"/>
      <c r="E492" s="217"/>
      <c r="F492" s="217"/>
      <c r="G492" s="217"/>
      <c r="H492" s="217"/>
      <c r="I492" s="217"/>
      <c r="J492" s="217"/>
      <c r="K492" s="217"/>
      <c r="L492" s="217"/>
      <c r="M492" s="217"/>
      <c r="N492" s="217"/>
      <c r="O492" s="217"/>
      <c r="P492" s="217"/>
      <c r="Q492" s="217"/>
      <c r="R492" s="217"/>
      <c r="S492" s="217"/>
      <c r="T492" s="217"/>
      <c r="U492" s="217"/>
      <c r="V492" s="217"/>
      <c r="W492" s="217"/>
      <c r="X492" s="217"/>
      <c r="Y492" s="217"/>
      <c r="Z492" s="217"/>
      <c r="AA492" s="218"/>
      <c r="AB492" s="218"/>
      <c r="AC492" s="218"/>
      <c r="AD492" s="218"/>
      <c r="AE492" s="218"/>
      <c r="AF492" s="218"/>
      <c r="AG492" s="217"/>
      <c r="AH492" s="217"/>
      <c r="AI492" s="217"/>
      <c r="AJ492" s="217"/>
      <c r="AK492" s="217"/>
      <c r="AL492" s="217"/>
    </row>
    <row r="493" spans="1:38" s="22" customFormat="1" ht="15.6" x14ac:dyDescent="0.25">
      <c r="A493" s="216"/>
      <c r="B493" s="216"/>
      <c r="C493" s="217"/>
      <c r="D493" s="217"/>
      <c r="E493" s="217"/>
      <c r="F493" s="217"/>
      <c r="G493" s="217"/>
      <c r="H493" s="217"/>
      <c r="I493" s="217"/>
      <c r="J493" s="217"/>
      <c r="K493" s="217"/>
      <c r="L493" s="217"/>
      <c r="M493" s="217"/>
      <c r="N493" s="217"/>
      <c r="O493" s="217"/>
      <c r="P493" s="217"/>
      <c r="Q493" s="217"/>
      <c r="R493" s="217"/>
      <c r="S493" s="217"/>
      <c r="T493" s="217"/>
      <c r="U493" s="217"/>
      <c r="V493" s="217"/>
      <c r="W493" s="217"/>
      <c r="X493" s="217"/>
      <c r="Y493" s="217"/>
      <c r="Z493" s="217"/>
      <c r="AA493" s="218"/>
      <c r="AB493" s="218"/>
      <c r="AC493" s="218"/>
      <c r="AD493" s="218"/>
      <c r="AE493" s="218"/>
      <c r="AF493" s="218"/>
      <c r="AG493" s="217"/>
      <c r="AH493" s="217"/>
      <c r="AI493" s="217"/>
      <c r="AJ493" s="217"/>
      <c r="AK493" s="217"/>
      <c r="AL493" s="217"/>
    </row>
    <row r="494" spans="1:38" s="22" customFormat="1" ht="15.6" x14ac:dyDescent="0.25">
      <c r="A494" s="216"/>
      <c r="B494" s="216"/>
      <c r="C494" s="217"/>
      <c r="D494" s="217"/>
      <c r="E494" s="217"/>
      <c r="F494" s="217"/>
      <c r="G494" s="217"/>
      <c r="H494" s="217"/>
      <c r="I494" s="217"/>
      <c r="J494" s="217"/>
      <c r="K494" s="217"/>
      <c r="L494" s="217"/>
      <c r="M494" s="217"/>
      <c r="N494" s="217"/>
      <c r="O494" s="217"/>
      <c r="P494" s="217"/>
      <c r="Q494" s="217"/>
      <c r="R494" s="217"/>
      <c r="S494" s="217"/>
      <c r="T494" s="217"/>
      <c r="U494" s="219"/>
      <c r="V494" s="217"/>
      <c r="W494" s="217"/>
      <c r="X494" s="217"/>
      <c r="Y494" s="217"/>
      <c r="Z494" s="217"/>
      <c r="AA494" s="218"/>
      <c r="AB494" s="218"/>
      <c r="AC494" s="218"/>
      <c r="AD494" s="218"/>
      <c r="AE494" s="218"/>
      <c r="AF494" s="218"/>
      <c r="AG494" s="217"/>
      <c r="AH494" s="217"/>
      <c r="AI494" s="217"/>
      <c r="AJ494" s="217"/>
      <c r="AK494" s="217"/>
      <c r="AL494" s="217"/>
    </row>
    <row r="495" spans="1:38" s="22" customFormat="1" ht="15.6" x14ac:dyDescent="0.25">
      <c r="A495" s="216"/>
      <c r="B495" s="216"/>
      <c r="C495" s="217"/>
      <c r="D495" s="217"/>
      <c r="E495" s="217"/>
      <c r="F495" s="217"/>
      <c r="G495" s="217"/>
      <c r="H495" s="217"/>
      <c r="I495" s="217"/>
      <c r="J495" s="217"/>
      <c r="K495" s="217"/>
      <c r="L495" s="217"/>
      <c r="M495" s="217"/>
      <c r="N495" s="217"/>
      <c r="O495" s="217"/>
      <c r="P495" s="217"/>
      <c r="Q495" s="217"/>
      <c r="R495" s="217"/>
      <c r="S495" s="217"/>
      <c r="T495" s="217"/>
      <c r="U495" s="217"/>
      <c r="V495" s="217"/>
      <c r="W495" s="217"/>
      <c r="X495" s="217"/>
      <c r="Y495" s="217"/>
      <c r="Z495" s="217"/>
      <c r="AA495" s="218"/>
      <c r="AB495" s="218"/>
      <c r="AC495" s="218"/>
      <c r="AD495" s="218"/>
      <c r="AE495" s="218"/>
      <c r="AF495" s="218"/>
      <c r="AG495" s="217"/>
      <c r="AH495" s="217"/>
      <c r="AI495" s="217"/>
      <c r="AJ495" s="217"/>
      <c r="AK495" s="217"/>
      <c r="AL495" s="217"/>
    </row>
    <row r="496" spans="1:38" s="22" customFormat="1" ht="15.6" x14ac:dyDescent="0.25">
      <c r="A496" s="216"/>
      <c r="B496" s="216"/>
      <c r="C496" s="220"/>
      <c r="D496" s="220"/>
      <c r="E496" s="217"/>
      <c r="F496" s="217"/>
      <c r="G496" s="217"/>
      <c r="H496" s="217"/>
      <c r="I496" s="217"/>
      <c r="J496" s="217"/>
      <c r="K496" s="217"/>
      <c r="L496" s="217"/>
      <c r="M496" s="217"/>
      <c r="N496" s="217"/>
      <c r="O496" s="217"/>
      <c r="P496" s="217"/>
      <c r="Q496" s="217"/>
      <c r="R496" s="217"/>
      <c r="S496" s="217"/>
      <c r="T496" s="217"/>
      <c r="U496" s="217"/>
      <c r="V496" s="217"/>
      <c r="W496" s="217"/>
      <c r="X496" s="217"/>
      <c r="Y496" s="217"/>
      <c r="Z496" s="217"/>
      <c r="AA496" s="218"/>
      <c r="AB496" s="218"/>
      <c r="AC496" s="218"/>
      <c r="AD496" s="218"/>
      <c r="AE496" s="218"/>
      <c r="AF496" s="218"/>
      <c r="AG496" s="218"/>
      <c r="AH496" s="218"/>
      <c r="AI496" s="218"/>
      <c r="AJ496" s="218"/>
      <c r="AK496" s="218"/>
      <c r="AL496" s="218"/>
    </row>
    <row r="497" spans="1:38" s="22" customFormat="1" x14ac:dyDescent="0.25">
      <c r="A497" s="216"/>
      <c r="B497" s="216"/>
      <c r="C497" s="217"/>
      <c r="D497" s="217"/>
      <c r="E497" s="217"/>
      <c r="F497" s="217"/>
      <c r="G497" s="217"/>
      <c r="H497" s="217"/>
      <c r="I497" s="217"/>
      <c r="J497" s="217"/>
      <c r="K497" s="217"/>
      <c r="L497" s="217"/>
      <c r="M497" s="217"/>
      <c r="N497" s="217"/>
      <c r="O497" s="217"/>
      <c r="P497" s="217"/>
      <c r="Q497" s="217"/>
      <c r="R497" s="217"/>
      <c r="S497" s="217"/>
      <c r="T497" s="217"/>
      <c r="U497" s="217"/>
      <c r="V497" s="217"/>
      <c r="W497" s="217"/>
      <c r="X497" s="217"/>
      <c r="Y497" s="217"/>
      <c r="Z497" s="217"/>
      <c r="AA497" s="217"/>
      <c r="AB497" s="217"/>
      <c r="AC497" s="217"/>
      <c r="AD497" s="217"/>
      <c r="AE497" s="217"/>
      <c r="AF497" s="217"/>
      <c r="AG497" s="217"/>
      <c r="AH497" s="217"/>
      <c r="AI497" s="217"/>
      <c r="AJ497" s="217"/>
      <c r="AK497" s="217"/>
      <c r="AL497" s="217"/>
    </row>
    <row r="498" spans="1:38" s="22" customFormat="1" x14ac:dyDescent="0.25">
      <c r="A498" s="216"/>
      <c r="B498" s="216"/>
      <c r="C498" s="217"/>
      <c r="D498" s="217"/>
      <c r="E498" s="217"/>
      <c r="F498" s="217"/>
      <c r="G498" s="217"/>
      <c r="H498" s="217"/>
      <c r="I498" s="217"/>
      <c r="J498" s="217"/>
      <c r="K498" s="217"/>
      <c r="L498" s="217"/>
      <c r="M498" s="217"/>
      <c r="N498" s="217"/>
      <c r="O498" s="217"/>
      <c r="P498" s="217"/>
      <c r="Q498" s="217"/>
      <c r="R498" s="217"/>
      <c r="S498" s="217"/>
      <c r="T498" s="217"/>
      <c r="U498" s="217"/>
      <c r="V498" s="217"/>
      <c r="W498" s="217"/>
      <c r="X498" s="217"/>
      <c r="Y498" s="217"/>
      <c r="Z498" s="217"/>
      <c r="AA498" s="217"/>
      <c r="AB498" s="217"/>
      <c r="AC498" s="217"/>
      <c r="AD498" s="217"/>
      <c r="AE498" s="217"/>
      <c r="AF498" s="217"/>
      <c r="AG498" s="217"/>
      <c r="AH498" s="217"/>
      <c r="AI498" s="217"/>
      <c r="AJ498" s="217"/>
      <c r="AK498" s="217"/>
      <c r="AL498" s="217"/>
    </row>
    <row r="499" spans="1:38" s="22" customFormat="1" x14ac:dyDescent="0.25">
      <c r="A499" s="216"/>
      <c r="B499" s="216"/>
      <c r="C499" s="217"/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92"/>
      <c r="P499" s="292"/>
      <c r="Q499" s="292"/>
      <c r="R499" s="292"/>
      <c r="S499" s="292"/>
      <c r="T499" s="292"/>
      <c r="U499" s="217"/>
      <c r="V499" s="217"/>
      <c r="W499" s="217"/>
      <c r="X499" s="217"/>
      <c r="Y499" s="217"/>
      <c r="Z499" s="217"/>
      <c r="AA499" s="217"/>
      <c r="AB499" s="217"/>
      <c r="AC499" s="217"/>
      <c r="AD499" s="217"/>
      <c r="AE499" s="217"/>
      <c r="AF499" s="217"/>
      <c r="AG499" s="217"/>
      <c r="AH499" s="217"/>
      <c r="AI499" s="217"/>
      <c r="AJ499" s="217"/>
      <c r="AK499" s="217"/>
      <c r="AL499" s="217"/>
    </row>
    <row r="500" spans="1:38" s="293" customFormat="1" ht="21" customHeight="1" x14ac:dyDescent="0.25">
      <c r="A500" s="222"/>
      <c r="B500" s="216"/>
      <c r="C500" s="217"/>
      <c r="D500" s="217"/>
      <c r="E500" s="217"/>
      <c r="F500" s="217"/>
      <c r="G500" s="217"/>
      <c r="H500" s="217"/>
      <c r="I500" s="217"/>
      <c r="J500" s="217"/>
      <c r="K500" s="217"/>
      <c r="L500" s="217"/>
      <c r="M500" s="217"/>
      <c r="N500" s="217"/>
      <c r="O500" s="296"/>
      <c r="P500" s="296"/>
      <c r="Q500" s="296"/>
      <c r="R500" s="296"/>
      <c r="S500" s="296"/>
      <c r="T500" s="296"/>
      <c r="U500" s="217"/>
      <c r="V500" s="217"/>
      <c r="W500" s="217"/>
      <c r="X500" s="217"/>
      <c r="Y500" s="217"/>
      <c r="Z500" s="217"/>
      <c r="AA500" s="217"/>
      <c r="AB500" s="217"/>
      <c r="AC500" s="217"/>
      <c r="AD500" s="217"/>
      <c r="AE500" s="217"/>
      <c r="AF500" s="217"/>
      <c r="AG500" s="217"/>
      <c r="AH500" s="217"/>
      <c r="AI500" s="217"/>
      <c r="AJ500" s="217"/>
      <c r="AK500" s="217"/>
      <c r="AL500" s="217"/>
    </row>
    <row r="501" spans="1:38" s="295" customFormat="1" ht="21" customHeight="1" x14ac:dyDescent="0.25">
      <c r="A501" s="315"/>
      <c r="B501" s="222"/>
      <c r="C501" s="294"/>
      <c r="D501" s="294"/>
      <c r="E501" s="294"/>
      <c r="F501" s="294"/>
      <c r="G501" s="294"/>
      <c r="H501" s="294"/>
      <c r="I501" s="294"/>
      <c r="J501" s="294"/>
      <c r="K501" s="294"/>
      <c r="L501" s="294"/>
      <c r="M501" s="294"/>
      <c r="N501" s="294"/>
      <c r="O501" s="317"/>
      <c r="P501" s="317"/>
      <c r="Q501" s="317"/>
      <c r="R501" s="317"/>
      <c r="S501" s="317"/>
      <c r="T501" s="317"/>
      <c r="U501" s="294"/>
      <c r="V501" s="294"/>
      <c r="W501" s="294"/>
      <c r="X501" s="294"/>
      <c r="Y501" s="294"/>
      <c r="Z501" s="294"/>
      <c r="AA501" s="294"/>
      <c r="AB501" s="294"/>
      <c r="AC501" s="294"/>
      <c r="AD501" s="294"/>
      <c r="AE501" s="294"/>
      <c r="AF501" s="294"/>
      <c r="AG501" s="294"/>
      <c r="AH501" s="294"/>
      <c r="AI501" s="294"/>
      <c r="AJ501" s="294"/>
      <c r="AK501" s="294"/>
      <c r="AL501" s="294"/>
    </row>
    <row r="502" spans="1:38" s="22" customFormat="1" ht="21" customHeight="1" x14ac:dyDescent="0.25">
      <c r="A502" s="316"/>
      <c r="B502" s="216"/>
      <c r="C502" s="217"/>
      <c r="D502" s="217"/>
      <c r="E502" s="217"/>
      <c r="F502" s="217"/>
      <c r="G502" s="217"/>
      <c r="H502" s="217"/>
      <c r="I502" s="217"/>
      <c r="J502" s="217"/>
      <c r="K502" s="217"/>
      <c r="L502" s="217"/>
      <c r="M502" s="217"/>
      <c r="N502" s="217"/>
      <c r="O502" s="318"/>
      <c r="P502" s="318"/>
      <c r="Q502" s="318"/>
      <c r="R502" s="318"/>
      <c r="S502" s="318"/>
      <c r="T502" s="318"/>
      <c r="U502" s="217"/>
      <c r="V502" s="217"/>
      <c r="W502" s="217"/>
      <c r="X502" s="217"/>
      <c r="Y502" s="217"/>
      <c r="Z502" s="217"/>
      <c r="AA502" s="217"/>
      <c r="AB502" s="217"/>
      <c r="AC502" s="217"/>
      <c r="AD502" s="217"/>
      <c r="AE502" s="217"/>
      <c r="AF502" s="217"/>
      <c r="AG502" s="217"/>
      <c r="AH502" s="217"/>
      <c r="AI502" s="217"/>
      <c r="AJ502" s="217"/>
      <c r="AK502" s="217"/>
      <c r="AL502" s="217"/>
    </row>
    <row r="503" spans="1:38" s="22" customFormat="1" ht="21" customHeight="1" x14ac:dyDescent="0.25">
      <c r="A503" s="297"/>
      <c r="B503" s="216"/>
      <c r="C503" s="217"/>
      <c r="D503" s="217"/>
      <c r="E503" s="217"/>
      <c r="F503" s="217"/>
      <c r="G503" s="217"/>
      <c r="H503" s="217"/>
      <c r="I503" s="217"/>
      <c r="J503" s="217"/>
      <c r="K503" s="217"/>
      <c r="L503" s="217"/>
      <c r="M503" s="217"/>
      <c r="N503" s="217"/>
      <c r="O503" s="298"/>
      <c r="P503" s="298"/>
      <c r="Q503" s="298"/>
      <c r="R503" s="298"/>
      <c r="S503" s="298"/>
      <c r="T503" s="298"/>
      <c r="U503" s="217"/>
      <c r="V503" s="217"/>
      <c r="W503" s="217"/>
      <c r="X503" s="217"/>
      <c r="Y503" s="217"/>
      <c r="Z503" s="217"/>
      <c r="AA503" s="217"/>
      <c r="AB503" s="217"/>
      <c r="AC503" s="217"/>
      <c r="AD503" s="217"/>
      <c r="AE503" s="217"/>
      <c r="AF503" s="217"/>
      <c r="AG503" s="217"/>
      <c r="AH503" s="217"/>
      <c r="AI503" s="217"/>
      <c r="AJ503" s="217"/>
      <c r="AK503" s="217"/>
      <c r="AL503" s="217"/>
    </row>
    <row r="504" spans="1:38" s="22" customFormat="1" ht="21" customHeight="1" x14ac:dyDescent="0.25">
      <c r="A504" s="216"/>
      <c r="B504" s="216"/>
      <c r="C504" s="217"/>
      <c r="D504" s="217"/>
      <c r="E504" s="217"/>
      <c r="F504" s="217"/>
      <c r="G504" s="217"/>
      <c r="H504" s="217"/>
      <c r="I504" s="217"/>
      <c r="J504" s="217"/>
      <c r="K504" s="217"/>
      <c r="L504" s="217"/>
      <c r="M504" s="217"/>
      <c r="N504" s="217"/>
      <c r="O504" s="298"/>
      <c r="P504" s="298"/>
      <c r="Q504" s="298"/>
      <c r="R504" s="298"/>
      <c r="S504" s="298"/>
      <c r="T504" s="298"/>
      <c r="U504" s="217"/>
      <c r="V504" s="217"/>
      <c r="W504" s="217"/>
      <c r="X504" s="217"/>
      <c r="Y504" s="217"/>
      <c r="Z504" s="217"/>
      <c r="AA504" s="217"/>
      <c r="AB504" s="217"/>
      <c r="AC504" s="217"/>
      <c r="AD504" s="217"/>
      <c r="AE504" s="217"/>
      <c r="AF504" s="217"/>
      <c r="AG504" s="217"/>
      <c r="AH504" s="217"/>
      <c r="AI504" s="217"/>
      <c r="AJ504" s="217"/>
      <c r="AK504" s="217"/>
      <c r="AL504" s="217"/>
    </row>
    <row r="505" spans="1:38" s="22" customFormat="1" ht="21" customHeight="1" x14ac:dyDescent="0.25">
      <c r="A505" s="216"/>
      <c r="B505" s="216"/>
      <c r="C505" s="217"/>
      <c r="D505" s="217"/>
      <c r="E505" s="217"/>
      <c r="F505" s="217"/>
      <c r="G505" s="217"/>
      <c r="H505" s="217"/>
      <c r="I505" s="217"/>
      <c r="J505" s="217"/>
      <c r="K505" s="217"/>
      <c r="L505" s="217"/>
      <c r="M505" s="217"/>
      <c r="N505" s="217"/>
      <c r="O505" s="292"/>
      <c r="P505" s="292"/>
      <c r="Q505" s="292"/>
      <c r="R505" s="292"/>
      <c r="S505" s="292"/>
      <c r="T505" s="292"/>
      <c r="U505" s="217"/>
      <c r="V505" s="217"/>
      <c r="W505" s="217"/>
      <c r="X505" s="217"/>
      <c r="Y505" s="217"/>
      <c r="Z505" s="217"/>
      <c r="AA505" s="217"/>
      <c r="AB505" s="217"/>
      <c r="AC505" s="217"/>
      <c r="AD505" s="217"/>
      <c r="AE505" s="217"/>
      <c r="AF505" s="217"/>
      <c r="AG505" s="217"/>
      <c r="AH505" s="217"/>
      <c r="AI505" s="217"/>
      <c r="AJ505" s="217"/>
      <c r="AK505" s="217"/>
      <c r="AL505" s="217"/>
    </row>
    <row r="506" spans="1:38" s="22" customFormat="1" ht="21" customHeight="1" x14ac:dyDescent="0.25">
      <c r="A506" s="216"/>
      <c r="B506" s="216"/>
      <c r="C506" s="217"/>
      <c r="D506" s="217"/>
      <c r="E506" s="217"/>
      <c r="F506" s="217"/>
      <c r="G506" s="217"/>
      <c r="H506" s="217"/>
      <c r="I506" s="220"/>
      <c r="J506" s="220"/>
      <c r="K506" s="220"/>
      <c r="L506" s="220"/>
      <c r="M506" s="220"/>
      <c r="N506" s="220"/>
      <c r="O506" s="217"/>
      <c r="P506" s="217"/>
      <c r="Q506" s="217"/>
      <c r="R506" s="217"/>
      <c r="S506" s="217"/>
      <c r="T506" s="217"/>
      <c r="U506" s="220"/>
      <c r="V506" s="220"/>
      <c r="W506" s="220"/>
      <c r="X506" s="220"/>
      <c r="Y506" s="220"/>
      <c r="Z506" s="220"/>
      <c r="AA506" s="217"/>
      <c r="AB506" s="217"/>
      <c r="AC506" s="217"/>
      <c r="AD506" s="217"/>
      <c r="AE506" s="217"/>
      <c r="AF506" s="217"/>
      <c r="AG506" s="220"/>
      <c r="AH506" s="220"/>
      <c r="AI506" s="220"/>
      <c r="AJ506" s="220"/>
      <c r="AK506" s="220"/>
      <c r="AL506" s="220"/>
    </row>
    <row r="507" spans="1:38" s="22" customFormat="1" ht="21" customHeight="1" x14ac:dyDescent="0.25">
      <c r="A507" s="216"/>
      <c r="B507" s="216"/>
      <c r="C507" s="217"/>
      <c r="D507" s="217"/>
      <c r="E507" s="217"/>
      <c r="F507" s="217"/>
      <c r="G507" s="217"/>
      <c r="H507" s="217"/>
      <c r="I507" s="217"/>
      <c r="J507" s="217"/>
      <c r="K507" s="217"/>
      <c r="L507" s="217"/>
      <c r="M507" s="217"/>
      <c r="N507" s="217"/>
      <c r="O507" s="217"/>
      <c r="P507" s="217"/>
      <c r="Q507" s="217"/>
      <c r="R507" s="217"/>
      <c r="S507" s="217"/>
      <c r="T507" s="217"/>
      <c r="U507" s="217"/>
      <c r="V507" s="217"/>
      <c r="W507" s="217"/>
      <c r="X507" s="217"/>
      <c r="Y507" s="217"/>
      <c r="Z507" s="217"/>
      <c r="AA507" s="217"/>
      <c r="AB507" s="217"/>
      <c r="AC507" s="217"/>
      <c r="AD507" s="217"/>
      <c r="AE507" s="217"/>
      <c r="AF507" s="217"/>
      <c r="AG507" s="217"/>
      <c r="AH507" s="217"/>
      <c r="AI507" s="217"/>
      <c r="AJ507" s="217"/>
      <c r="AK507" s="217"/>
      <c r="AL507" s="217"/>
    </row>
    <row r="508" spans="1:38" s="22" customFormat="1" ht="21" customHeight="1" x14ac:dyDescent="0.25">
      <c r="A508" s="216"/>
      <c r="B508" s="216"/>
      <c r="C508" s="217"/>
      <c r="D508" s="217"/>
      <c r="E508" s="217"/>
      <c r="F508" s="217"/>
      <c r="G508" s="217"/>
      <c r="H508" s="217"/>
      <c r="I508" s="217"/>
      <c r="J508" s="217"/>
      <c r="K508" s="217"/>
      <c r="L508" s="217"/>
      <c r="M508" s="217"/>
      <c r="N508" s="217"/>
      <c r="O508" s="217"/>
      <c r="P508" s="217"/>
      <c r="Q508" s="217"/>
      <c r="R508" s="217"/>
      <c r="S508" s="217"/>
      <c r="T508" s="217"/>
      <c r="U508" s="217"/>
      <c r="V508" s="217"/>
      <c r="W508" s="217"/>
      <c r="X508" s="217"/>
      <c r="Y508" s="217"/>
      <c r="Z508" s="217"/>
      <c r="AA508" s="217"/>
      <c r="AB508" s="217"/>
      <c r="AC508" s="217"/>
      <c r="AD508" s="217"/>
      <c r="AE508" s="217"/>
      <c r="AF508" s="217"/>
      <c r="AG508" s="217"/>
      <c r="AH508" s="217"/>
      <c r="AI508" s="217"/>
      <c r="AJ508" s="217"/>
      <c r="AK508" s="217"/>
      <c r="AL508" s="217"/>
    </row>
    <row r="509" spans="1:38" s="22" customFormat="1" ht="21" customHeight="1" x14ac:dyDescent="0.25">
      <c r="A509" s="216"/>
      <c r="B509" s="216"/>
      <c r="C509" s="217"/>
      <c r="D509" s="217"/>
      <c r="E509" s="217"/>
      <c r="F509" s="217"/>
      <c r="G509" s="217"/>
      <c r="H509" s="217"/>
      <c r="I509" s="217"/>
      <c r="J509" s="217"/>
      <c r="K509" s="217"/>
      <c r="L509" s="217"/>
      <c r="M509" s="217"/>
      <c r="N509" s="217"/>
      <c r="O509" s="217"/>
      <c r="P509" s="217"/>
      <c r="Q509" s="217"/>
      <c r="R509" s="217"/>
      <c r="S509" s="217"/>
      <c r="T509" s="217"/>
      <c r="U509" s="217"/>
      <c r="V509" s="217"/>
      <c r="W509" s="217"/>
      <c r="X509" s="217"/>
      <c r="Y509" s="217"/>
      <c r="Z509" s="217"/>
      <c r="AA509" s="217"/>
      <c r="AB509" s="217"/>
      <c r="AC509" s="217"/>
      <c r="AD509" s="217"/>
      <c r="AE509" s="217"/>
      <c r="AF509" s="217"/>
      <c r="AG509" s="217"/>
      <c r="AH509" s="217"/>
      <c r="AI509" s="217"/>
      <c r="AJ509" s="217"/>
      <c r="AK509" s="217"/>
      <c r="AL509" s="217"/>
    </row>
    <row r="510" spans="1:38" ht="21" customHeight="1" x14ac:dyDescent="0.25"/>
    <row r="511" spans="1:38" ht="21" customHeight="1" x14ac:dyDescent="0.25"/>
    <row r="512" spans="1:38" ht="21" customHeight="1" x14ac:dyDescent="0.25"/>
    <row r="513" ht="21" customHeight="1" x14ac:dyDescent="0.25"/>
    <row r="514" ht="21" customHeight="1" x14ac:dyDescent="0.25"/>
    <row r="515" ht="21" customHeight="1" x14ac:dyDescent="0.25"/>
    <row r="516" ht="21" customHeight="1" x14ac:dyDescent="0.25"/>
    <row r="517" ht="21" customHeight="1" x14ac:dyDescent="0.25"/>
    <row r="518" ht="21" customHeight="1" x14ac:dyDescent="0.25"/>
    <row r="519" ht="21" customHeight="1" x14ac:dyDescent="0.25"/>
    <row r="520" ht="21" customHeight="1" x14ac:dyDescent="0.25"/>
    <row r="521" ht="21" customHeight="1" x14ac:dyDescent="0.25"/>
    <row r="522" ht="21" customHeight="1" x14ac:dyDescent="0.25"/>
    <row r="523" ht="21" customHeight="1" x14ac:dyDescent="0.25"/>
    <row r="524" ht="21" customHeight="1" x14ac:dyDescent="0.25"/>
    <row r="525" ht="21" customHeight="1" x14ac:dyDescent="0.25"/>
    <row r="526" ht="21" customHeight="1" x14ac:dyDescent="0.25"/>
    <row r="527" ht="21" customHeight="1" x14ac:dyDescent="0.25"/>
    <row r="528" ht="21" customHeight="1" x14ac:dyDescent="0.25"/>
    <row r="529" ht="21" customHeight="1" x14ac:dyDescent="0.25"/>
    <row r="530" ht="21" customHeight="1" x14ac:dyDescent="0.25"/>
    <row r="531" ht="21" customHeight="1" x14ac:dyDescent="0.25"/>
    <row r="532" ht="21" customHeight="1" x14ac:dyDescent="0.25"/>
    <row r="533" ht="21" customHeight="1" x14ac:dyDescent="0.25"/>
    <row r="534" ht="21" customHeight="1" x14ac:dyDescent="0.25"/>
    <row r="535" ht="21" customHeight="1" x14ac:dyDescent="0.25"/>
    <row r="536" ht="21" customHeight="1" x14ac:dyDescent="0.25"/>
    <row r="537" ht="21" customHeight="1" x14ac:dyDescent="0.25"/>
    <row r="538" ht="21" customHeight="1" x14ac:dyDescent="0.25"/>
    <row r="539" ht="21" customHeight="1" x14ac:dyDescent="0.25"/>
    <row r="540" ht="21" customHeight="1" x14ac:dyDescent="0.25"/>
    <row r="541" ht="21" customHeight="1" x14ac:dyDescent="0.25"/>
    <row r="542" ht="21" customHeight="1" x14ac:dyDescent="0.25"/>
    <row r="543" ht="21" customHeight="1" x14ac:dyDescent="0.25"/>
    <row r="544" ht="21" customHeight="1" x14ac:dyDescent="0.25"/>
    <row r="545" ht="21" customHeight="1" x14ac:dyDescent="0.25"/>
    <row r="546" ht="21" customHeight="1" x14ac:dyDescent="0.25"/>
    <row r="547" ht="21" customHeight="1" x14ac:dyDescent="0.25"/>
    <row r="548" ht="21" customHeight="1" x14ac:dyDescent="0.25"/>
    <row r="549" ht="21" customHeight="1" x14ac:dyDescent="0.25"/>
    <row r="550" ht="21" customHeight="1" x14ac:dyDescent="0.25"/>
    <row r="551" ht="21" customHeight="1" x14ac:dyDescent="0.25"/>
    <row r="552" ht="21" customHeight="1" x14ac:dyDescent="0.25"/>
    <row r="553" ht="21" customHeight="1" x14ac:dyDescent="0.25"/>
    <row r="554" ht="21" customHeight="1" x14ac:dyDescent="0.25"/>
    <row r="555" ht="21" customHeight="1" x14ac:dyDescent="0.25"/>
    <row r="556" ht="21" customHeight="1" x14ac:dyDescent="0.25"/>
    <row r="557" ht="21" customHeight="1" x14ac:dyDescent="0.25"/>
    <row r="558" ht="21" customHeight="1" x14ac:dyDescent="0.25"/>
    <row r="559" ht="21" customHeight="1" x14ac:dyDescent="0.25"/>
    <row r="560" ht="21" customHeight="1" x14ac:dyDescent="0.25"/>
    <row r="561" ht="21" customHeight="1" x14ac:dyDescent="0.25"/>
    <row r="562" ht="21" customHeight="1" x14ac:dyDescent="0.25"/>
    <row r="563" ht="21" customHeight="1" x14ac:dyDescent="0.25"/>
    <row r="564" ht="21" customHeight="1" x14ac:dyDescent="0.25"/>
    <row r="565" ht="21" customHeight="1" x14ac:dyDescent="0.25"/>
    <row r="566" ht="21" customHeight="1" x14ac:dyDescent="0.25"/>
    <row r="567" ht="21" customHeight="1" x14ac:dyDescent="0.25"/>
    <row r="568" ht="21" customHeight="1" x14ac:dyDescent="0.25"/>
    <row r="569" ht="21" customHeight="1" x14ac:dyDescent="0.25"/>
    <row r="570" ht="21" customHeight="1" x14ac:dyDescent="0.25"/>
    <row r="571" ht="21" customHeight="1" x14ac:dyDescent="0.25"/>
    <row r="572" ht="21" customHeight="1" x14ac:dyDescent="0.25"/>
    <row r="573" ht="21" customHeight="1" x14ac:dyDescent="0.25"/>
    <row r="574" ht="21" customHeight="1" x14ac:dyDescent="0.25"/>
    <row r="575" ht="21" customHeight="1" x14ac:dyDescent="0.25"/>
    <row r="576" ht="21" customHeight="1" x14ac:dyDescent="0.25"/>
    <row r="577" ht="21" customHeight="1" x14ac:dyDescent="0.25"/>
    <row r="578" ht="21" customHeight="1" x14ac:dyDescent="0.25"/>
    <row r="579" ht="21" customHeight="1" x14ac:dyDescent="0.25"/>
    <row r="580" ht="21" customHeight="1" x14ac:dyDescent="0.25"/>
    <row r="581" ht="21" customHeight="1" x14ac:dyDescent="0.25"/>
    <row r="582" ht="21" customHeight="1" x14ac:dyDescent="0.25"/>
    <row r="583" ht="21" customHeight="1" x14ac:dyDescent="0.25"/>
    <row r="584" ht="21" customHeight="1" x14ac:dyDescent="0.25"/>
    <row r="585" ht="21" customHeight="1" x14ac:dyDescent="0.25"/>
    <row r="586" ht="21" customHeight="1" x14ac:dyDescent="0.25"/>
    <row r="587" ht="21" customHeight="1" x14ac:dyDescent="0.25"/>
    <row r="588" ht="21" customHeight="1" x14ac:dyDescent="0.25"/>
    <row r="589" ht="21" customHeight="1" x14ac:dyDescent="0.25"/>
    <row r="590" ht="21" customHeight="1" x14ac:dyDescent="0.25"/>
    <row r="591" ht="21" customHeight="1" x14ac:dyDescent="0.25"/>
    <row r="592" ht="21" customHeight="1" x14ac:dyDescent="0.25"/>
    <row r="593" ht="21" customHeight="1" x14ac:dyDescent="0.25"/>
    <row r="594" ht="21" customHeight="1" x14ac:dyDescent="0.25"/>
    <row r="595" ht="21" customHeight="1" x14ac:dyDescent="0.25"/>
    <row r="596" ht="21" customHeight="1" x14ac:dyDescent="0.25"/>
    <row r="597" ht="21" customHeight="1" x14ac:dyDescent="0.25"/>
    <row r="598" ht="21" customHeight="1" x14ac:dyDescent="0.25"/>
    <row r="599" ht="21" customHeight="1" x14ac:dyDescent="0.25"/>
    <row r="600" ht="21" customHeight="1" x14ac:dyDescent="0.25"/>
    <row r="601" ht="21" customHeight="1" x14ac:dyDescent="0.25"/>
    <row r="602" ht="21" customHeight="1" x14ac:dyDescent="0.25"/>
    <row r="603" ht="21" customHeight="1" x14ac:dyDescent="0.25"/>
    <row r="604" ht="21" customHeight="1" x14ac:dyDescent="0.25"/>
    <row r="605" ht="21" customHeight="1" x14ac:dyDescent="0.25"/>
    <row r="606" ht="21" customHeight="1" x14ac:dyDescent="0.25"/>
    <row r="607" ht="21" customHeight="1" x14ac:dyDescent="0.25"/>
    <row r="608" ht="21" customHeight="1" x14ac:dyDescent="0.25"/>
    <row r="609" ht="21" customHeight="1" x14ac:dyDescent="0.25"/>
    <row r="610" ht="21" customHeight="1" x14ac:dyDescent="0.25"/>
    <row r="611" ht="21" customHeight="1" x14ac:dyDescent="0.25"/>
  </sheetData>
  <sheetProtection formatCells="0" formatColumns="0" formatRows="0"/>
  <autoFilter ref="A6:AL472"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</autoFilter>
  <mergeCells count="45">
    <mergeCell ref="U7:Z7"/>
    <mergeCell ref="W8:W9"/>
    <mergeCell ref="U8:U9"/>
    <mergeCell ref="V8:V9"/>
    <mergeCell ref="X8:Z8"/>
    <mergeCell ref="Q1:T1"/>
    <mergeCell ref="A2:T2"/>
    <mergeCell ref="A6:A9"/>
    <mergeCell ref="B6:B9"/>
    <mergeCell ref="I8:I9"/>
    <mergeCell ref="K8:K9"/>
    <mergeCell ref="Q8:Q9"/>
    <mergeCell ref="R8:T8"/>
    <mergeCell ref="C8:C9"/>
    <mergeCell ref="J8:J9"/>
    <mergeCell ref="P8:P9"/>
    <mergeCell ref="C6:H6"/>
    <mergeCell ref="I6:T6"/>
    <mergeCell ref="E8:E9"/>
    <mergeCell ref="F8:H8"/>
    <mergeCell ref="AG7:AL7"/>
    <mergeCell ref="AH8:AH9"/>
    <mergeCell ref="AA8:AA9"/>
    <mergeCell ref="AC8:AC9"/>
    <mergeCell ref="AD8:AF8"/>
    <mergeCell ref="AG8:AG9"/>
    <mergeCell ref="AI8:AI9"/>
    <mergeCell ref="AJ8:AL8"/>
    <mergeCell ref="AB8:AB9"/>
    <mergeCell ref="AI1:AL3"/>
    <mergeCell ref="A501:A502"/>
    <mergeCell ref="O501:O502"/>
    <mergeCell ref="P501:P502"/>
    <mergeCell ref="Q501:Q502"/>
    <mergeCell ref="R501:R502"/>
    <mergeCell ref="S501:S502"/>
    <mergeCell ref="T501:T502"/>
    <mergeCell ref="C7:H7"/>
    <mergeCell ref="O8:O9"/>
    <mergeCell ref="D8:D9"/>
    <mergeCell ref="O7:T7"/>
    <mergeCell ref="I7:N7"/>
    <mergeCell ref="L8:N8"/>
    <mergeCell ref="U6:AL6"/>
    <mergeCell ref="AA7:AF7"/>
  </mergeCells>
  <phoneticPr fontId="7" type="noConversion"/>
  <printOptions horizontalCentered="1"/>
  <pageMargins left="0.59055118110236227" right="0.39370078740157483" top="0.39370078740157483" bottom="0.19685039370078741" header="0" footer="0"/>
  <pageSetup paperSize="9" scale="52" fitToWidth="2" fitToHeight="30" orientation="landscape" r:id="rId1"/>
  <headerFooter alignWithMargins="0"/>
  <colBreaks count="1" manualBreakCount="1">
    <brk id="20" max="6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0"/>
    <pageSetUpPr fitToPage="1"/>
  </sheetPr>
  <dimension ref="A1:AF85"/>
  <sheetViews>
    <sheetView view="pageBreakPreview" topLeftCell="G1" zoomScale="75" zoomScaleNormal="60" zoomScaleSheetLayoutView="75" workbookViewId="0">
      <selection activeCell="N1" sqref="N1:T1"/>
    </sheetView>
  </sheetViews>
  <sheetFormatPr defaultRowHeight="13.2" x14ac:dyDescent="0.25"/>
  <cols>
    <col min="1" max="1" width="55" style="134" customWidth="1"/>
    <col min="2" max="2" width="14.6640625" style="187" customWidth="1"/>
    <col min="3" max="3" width="10.6640625" style="134" customWidth="1"/>
    <col min="4" max="4" width="11.5546875" style="134" customWidth="1"/>
    <col min="5" max="5" width="11.44140625" style="134" customWidth="1"/>
    <col min="6" max="6" width="11.109375" style="134" customWidth="1"/>
    <col min="7" max="7" width="12.33203125" style="134" customWidth="1"/>
    <col min="8" max="8" width="11.44140625" style="134" customWidth="1"/>
    <col min="9" max="9" width="14.44140625" style="188" customWidth="1"/>
    <col min="10" max="10" width="14.5546875" style="134" customWidth="1"/>
    <col min="11" max="11" width="16" style="134" customWidth="1"/>
    <col min="12" max="12" width="17.5546875" style="134" customWidth="1"/>
    <col min="13" max="13" width="16.44140625" style="134" customWidth="1"/>
    <col min="14" max="14" width="16" style="134" customWidth="1"/>
    <col min="15" max="15" width="16.109375" style="134" customWidth="1"/>
    <col min="16" max="16" width="14.6640625" style="134" customWidth="1"/>
    <col min="17" max="17" width="12.5546875" style="134" customWidth="1"/>
    <col min="18" max="18" width="13.44140625" style="134" customWidth="1"/>
    <col min="19" max="19" width="14.6640625" style="134" customWidth="1"/>
    <col min="20" max="20" width="15.88671875" style="134" customWidth="1"/>
    <col min="21" max="21" width="8.88671875" style="134"/>
  </cols>
  <sheetData>
    <row r="1" spans="1:32" ht="52.2" customHeight="1" x14ac:dyDescent="0.25">
      <c r="A1" s="35"/>
      <c r="B1" s="14"/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330" t="s">
        <v>469</v>
      </c>
      <c r="O1" s="330"/>
      <c r="P1" s="330"/>
      <c r="Q1" s="330"/>
      <c r="R1" s="330"/>
      <c r="S1" s="330"/>
      <c r="T1" s="331"/>
      <c r="U1" s="9"/>
      <c r="V1" s="9"/>
      <c r="W1" s="9"/>
      <c r="X1" s="9"/>
      <c r="Y1" s="9"/>
      <c r="Z1" s="9"/>
      <c r="AA1" s="9"/>
    </row>
    <row r="2" spans="1:32" ht="42" customHeight="1" x14ac:dyDescent="0.3">
      <c r="A2" s="334" t="s">
        <v>358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5"/>
    </row>
    <row r="3" spans="1:32" ht="18.75" customHeight="1" x14ac:dyDescent="0.25">
      <c r="A3" s="336" t="s">
        <v>32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7"/>
    </row>
    <row r="4" spans="1:32" ht="19.5" customHeight="1" x14ac:dyDescent="0.25">
      <c r="A4" s="6"/>
      <c r="B4" s="12"/>
      <c r="C4" s="6"/>
      <c r="D4" s="6"/>
      <c r="E4" s="6"/>
      <c r="F4" s="6"/>
      <c r="G4" s="6"/>
      <c r="H4" s="6"/>
      <c r="I4" s="14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32" ht="37.5" customHeight="1" x14ac:dyDescent="0.3">
      <c r="A5" s="332" t="s">
        <v>51</v>
      </c>
      <c r="B5" s="332" t="s">
        <v>64</v>
      </c>
      <c r="C5" s="332"/>
      <c r="D5" s="332"/>
      <c r="E5" s="332"/>
      <c r="F5" s="332"/>
      <c r="G5" s="332"/>
      <c r="H5" s="332"/>
      <c r="I5" s="332" t="s">
        <v>33</v>
      </c>
      <c r="J5" s="332" t="s">
        <v>257</v>
      </c>
      <c r="K5" s="332"/>
      <c r="L5" s="332"/>
      <c r="M5" s="332"/>
      <c r="N5" s="332"/>
      <c r="O5" s="332"/>
      <c r="P5" s="332" t="s">
        <v>175</v>
      </c>
      <c r="Q5" s="332"/>
      <c r="R5" s="332"/>
      <c r="S5" s="332"/>
      <c r="T5" s="33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27" customHeight="1" x14ac:dyDescent="0.3">
      <c r="A6" s="332"/>
      <c r="B6" s="245" t="s">
        <v>11</v>
      </c>
      <c r="C6" s="245" t="s">
        <v>348</v>
      </c>
      <c r="D6" s="245" t="s">
        <v>349</v>
      </c>
      <c r="E6" s="245" t="s">
        <v>350</v>
      </c>
      <c r="F6" s="245" t="s">
        <v>404</v>
      </c>
      <c r="G6" s="245" t="s">
        <v>417</v>
      </c>
      <c r="H6" s="245" t="s">
        <v>450</v>
      </c>
      <c r="I6" s="332"/>
      <c r="J6" s="245" t="s">
        <v>348</v>
      </c>
      <c r="K6" s="245" t="s">
        <v>349</v>
      </c>
      <c r="L6" s="245" t="s">
        <v>350</v>
      </c>
      <c r="M6" s="245" t="s">
        <v>404</v>
      </c>
      <c r="N6" s="245" t="s">
        <v>417</v>
      </c>
      <c r="O6" s="245" t="s">
        <v>450</v>
      </c>
      <c r="P6" s="245" t="str">
        <f>K6</f>
        <v>2021г.</v>
      </c>
      <c r="Q6" s="245" t="str">
        <f>L6</f>
        <v>2022г.</v>
      </c>
      <c r="R6" s="245" t="str">
        <f>M6</f>
        <v>2023г.</v>
      </c>
      <c r="S6" s="245" t="str">
        <f>N6</f>
        <v>2024г.</v>
      </c>
      <c r="T6" s="245" t="str">
        <f>O6</f>
        <v>2025г.</v>
      </c>
      <c r="U6" s="24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62.4" x14ac:dyDescent="0.3">
      <c r="A7" s="246" t="s">
        <v>34</v>
      </c>
      <c r="B7" s="85">
        <v>1</v>
      </c>
      <c r="C7" s="85">
        <v>2</v>
      </c>
      <c r="D7" s="85">
        <v>3</v>
      </c>
      <c r="E7" s="85">
        <v>4</v>
      </c>
      <c r="F7" s="85">
        <v>5</v>
      </c>
      <c r="G7" s="85">
        <v>6</v>
      </c>
      <c r="H7" s="85">
        <v>7</v>
      </c>
      <c r="I7" s="85">
        <v>8</v>
      </c>
      <c r="J7" s="85">
        <v>9</v>
      </c>
      <c r="K7" s="85">
        <v>10</v>
      </c>
      <c r="L7" s="85">
        <v>11</v>
      </c>
      <c r="M7" s="85">
        <v>12</v>
      </c>
      <c r="N7" s="85">
        <v>13</v>
      </c>
      <c r="O7" s="85">
        <v>14</v>
      </c>
      <c r="P7" s="245" t="s">
        <v>145</v>
      </c>
      <c r="Q7" s="245" t="s">
        <v>146</v>
      </c>
      <c r="R7" s="245" t="s">
        <v>147</v>
      </c>
      <c r="S7" s="245" t="s">
        <v>148</v>
      </c>
      <c r="T7" s="245" t="s">
        <v>149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6" x14ac:dyDescent="0.3">
      <c r="A8" s="325" t="s">
        <v>35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.6" x14ac:dyDescent="0.25">
      <c r="A9" s="327" t="s">
        <v>242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</row>
    <row r="10" spans="1:32" ht="15.6" x14ac:dyDescent="0.25">
      <c r="A10" s="42" t="s">
        <v>231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32" ht="31.2" x14ac:dyDescent="0.25">
      <c r="A11" s="43" t="s">
        <v>377</v>
      </c>
      <c r="B11" s="41" t="s">
        <v>40</v>
      </c>
      <c r="C11" s="44"/>
      <c r="D11" s="44"/>
      <c r="E11" s="44"/>
      <c r="F11" s="44"/>
      <c r="G11" s="44"/>
      <c r="H11" s="44"/>
      <c r="I11" s="45">
        <v>318.45999999999998</v>
      </c>
      <c r="J11" s="41">
        <f t="shared" ref="J11:O13" si="0">C11*$I11</f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/>
      <c r="Q11" s="41"/>
      <c r="R11" s="41"/>
      <c r="S11" s="41"/>
      <c r="T11" s="41"/>
    </row>
    <row r="12" spans="1:32" ht="31.2" x14ac:dyDescent="0.25">
      <c r="A12" s="43" t="s">
        <v>378</v>
      </c>
      <c r="B12" s="41" t="s">
        <v>40</v>
      </c>
      <c r="C12" s="44"/>
      <c r="D12" s="44"/>
      <c r="E12" s="44"/>
      <c r="F12" s="44"/>
      <c r="G12" s="44"/>
      <c r="H12" s="44"/>
      <c r="I12" s="45">
        <v>736.5</v>
      </c>
      <c r="J12" s="41">
        <f t="shared" si="0"/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  <c r="N12" s="41">
        <f t="shared" si="0"/>
        <v>0</v>
      </c>
      <c r="O12" s="41">
        <f t="shared" si="0"/>
        <v>0</v>
      </c>
      <c r="P12" s="41"/>
      <c r="Q12" s="41"/>
      <c r="R12" s="41"/>
      <c r="S12" s="41"/>
      <c r="T12" s="41"/>
    </row>
    <row r="13" spans="1:32" s="105" customFormat="1" ht="15.6" x14ac:dyDescent="0.25">
      <c r="A13" s="43" t="s">
        <v>379</v>
      </c>
      <c r="B13" s="41" t="s">
        <v>40</v>
      </c>
      <c r="C13" s="44">
        <v>6190.5</v>
      </c>
      <c r="D13" s="44">
        <v>5713.2</v>
      </c>
      <c r="E13" s="44">
        <v>6861.8</v>
      </c>
      <c r="F13" s="44">
        <v>7038.7</v>
      </c>
      <c r="G13" s="44">
        <v>7038.7</v>
      </c>
      <c r="H13" s="44">
        <v>7038.7</v>
      </c>
      <c r="I13" s="45">
        <v>465.9</v>
      </c>
      <c r="J13" s="41">
        <f>C13*$I13</f>
        <v>2884153.9499999997</v>
      </c>
      <c r="K13" s="41">
        <f t="shared" si="0"/>
        <v>2661779.88</v>
      </c>
      <c r="L13" s="41">
        <f t="shared" si="0"/>
        <v>3196912.62</v>
      </c>
      <c r="M13" s="41">
        <f t="shared" si="0"/>
        <v>3279330.3299999996</v>
      </c>
      <c r="N13" s="41">
        <f t="shared" si="0"/>
        <v>3279330.3299999996</v>
      </c>
      <c r="O13" s="41">
        <f t="shared" si="0"/>
        <v>3279330.3299999996</v>
      </c>
      <c r="P13" s="41">
        <f>K13/J13*100</f>
        <v>92.289798885388905</v>
      </c>
      <c r="Q13" s="41">
        <f t="shared" ref="Q13:T13" si="1">L13/K13*100</f>
        <v>120.10431982076595</v>
      </c>
      <c r="R13" s="41">
        <f t="shared" si="1"/>
        <v>102.57804074732574</v>
      </c>
      <c r="S13" s="41">
        <f t="shared" si="1"/>
        <v>100</v>
      </c>
      <c r="T13" s="41">
        <f t="shared" si="1"/>
        <v>100</v>
      </c>
      <c r="U13" s="134"/>
    </row>
    <row r="14" spans="1:32" ht="15.6" x14ac:dyDescent="0.25">
      <c r="A14" s="42" t="s">
        <v>232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32" ht="15.6" x14ac:dyDescent="0.25">
      <c r="A15" s="43" t="s">
        <v>380</v>
      </c>
      <c r="B15" s="41" t="s">
        <v>40</v>
      </c>
      <c r="C15" s="44"/>
      <c r="D15" s="44"/>
      <c r="E15" s="44"/>
      <c r="F15" s="44"/>
      <c r="G15" s="44"/>
      <c r="H15" s="44"/>
      <c r="I15" s="45">
        <v>2263.3000000000002</v>
      </c>
      <c r="J15" s="41">
        <f>C15*$I15</f>
        <v>0</v>
      </c>
      <c r="K15" s="41">
        <f>D15*$I15</f>
        <v>0</v>
      </c>
      <c r="L15" s="41">
        <f t="shared" ref="K15:O18" si="2">E15*$I15</f>
        <v>0</v>
      </c>
      <c r="M15" s="41">
        <f t="shared" si="2"/>
        <v>0</v>
      </c>
      <c r="N15" s="41">
        <f t="shared" si="2"/>
        <v>0</v>
      </c>
      <c r="O15" s="41">
        <f t="shared" si="2"/>
        <v>0</v>
      </c>
      <c r="P15" s="41"/>
      <c r="Q15" s="41"/>
      <c r="R15" s="41"/>
      <c r="S15" s="41"/>
      <c r="T15" s="41"/>
    </row>
    <row r="16" spans="1:32" ht="15.6" x14ac:dyDescent="0.25">
      <c r="A16" s="43" t="s">
        <v>381</v>
      </c>
      <c r="B16" s="41" t="s">
        <v>40</v>
      </c>
      <c r="C16" s="44"/>
      <c r="D16" s="44"/>
      <c r="E16" s="44"/>
      <c r="F16" s="44"/>
      <c r="G16" s="44"/>
      <c r="H16" s="44"/>
      <c r="I16" s="45">
        <v>2263.3000000000002</v>
      </c>
      <c r="J16" s="41">
        <f>C16*$I16</f>
        <v>0</v>
      </c>
      <c r="K16" s="41">
        <f t="shared" si="2"/>
        <v>0</v>
      </c>
      <c r="L16" s="41">
        <f t="shared" si="2"/>
        <v>0</v>
      </c>
      <c r="M16" s="41">
        <f t="shared" si="2"/>
        <v>0</v>
      </c>
      <c r="N16" s="41">
        <f t="shared" si="2"/>
        <v>0</v>
      </c>
      <c r="O16" s="41">
        <f t="shared" si="2"/>
        <v>0</v>
      </c>
      <c r="P16" s="41"/>
      <c r="Q16" s="41"/>
      <c r="R16" s="41"/>
      <c r="S16" s="41"/>
      <c r="T16" s="41"/>
    </row>
    <row r="17" spans="1:20" ht="15.6" x14ac:dyDescent="0.25">
      <c r="A17" s="43" t="s">
        <v>382</v>
      </c>
      <c r="B17" s="41" t="s">
        <v>248</v>
      </c>
      <c r="C17" s="44"/>
      <c r="D17" s="44"/>
      <c r="E17" s="44"/>
      <c r="F17" s="44"/>
      <c r="G17" s="44"/>
      <c r="H17" s="44"/>
      <c r="I17" s="45">
        <v>26.34</v>
      </c>
      <c r="J17" s="41">
        <f>C17*$I17</f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/>
      <c r="Q17" s="41"/>
      <c r="R17" s="41"/>
      <c r="S17" s="41"/>
      <c r="T17" s="41"/>
    </row>
    <row r="18" spans="1:20" ht="15.6" x14ac:dyDescent="0.25">
      <c r="A18" s="43" t="s">
        <v>383</v>
      </c>
      <c r="B18" s="41" t="s">
        <v>248</v>
      </c>
      <c r="C18" s="44"/>
      <c r="D18" s="44"/>
      <c r="E18" s="44"/>
      <c r="F18" s="44"/>
      <c r="G18" s="44"/>
      <c r="H18" s="44"/>
      <c r="I18" s="45">
        <v>829.66</v>
      </c>
      <c r="J18" s="41">
        <f>C18*$I18</f>
        <v>0</v>
      </c>
      <c r="K18" s="41">
        <f t="shared" si="2"/>
        <v>0</v>
      </c>
      <c r="L18" s="41">
        <f t="shared" si="2"/>
        <v>0</v>
      </c>
      <c r="M18" s="41">
        <f t="shared" si="2"/>
        <v>0</v>
      </c>
      <c r="N18" s="41">
        <f t="shared" si="2"/>
        <v>0</v>
      </c>
      <c r="O18" s="41">
        <f t="shared" si="2"/>
        <v>0</v>
      </c>
      <c r="P18" s="41" t="e">
        <f>K18/J18*100</f>
        <v>#DIV/0!</v>
      </c>
      <c r="Q18" s="41" t="e">
        <f t="shared" ref="Q18:T18" si="3">L18/K18*100</f>
        <v>#DIV/0!</v>
      </c>
      <c r="R18" s="41" t="e">
        <f t="shared" si="3"/>
        <v>#DIV/0!</v>
      </c>
      <c r="S18" s="41" t="e">
        <f t="shared" si="3"/>
        <v>#DIV/0!</v>
      </c>
      <c r="T18" s="41" t="e">
        <f t="shared" si="3"/>
        <v>#DIV/0!</v>
      </c>
    </row>
    <row r="19" spans="1:20" ht="15.6" x14ac:dyDescent="0.25">
      <c r="A19" s="42" t="s">
        <v>233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31.2" x14ac:dyDescent="0.25">
      <c r="A20" s="43" t="s">
        <v>384</v>
      </c>
      <c r="B20" s="41" t="s">
        <v>40</v>
      </c>
      <c r="C20" s="44"/>
      <c r="D20" s="44"/>
      <c r="E20" s="44"/>
      <c r="F20" s="44"/>
      <c r="G20" s="44"/>
      <c r="H20" s="44"/>
      <c r="I20" s="45">
        <v>2280</v>
      </c>
      <c r="J20" s="41">
        <f>C20*$I20</f>
        <v>0</v>
      </c>
      <c r="K20" s="41">
        <f t="shared" ref="K20:O31" si="4">D20*$I20</f>
        <v>0</v>
      </c>
      <c r="L20" s="41">
        <f t="shared" si="4"/>
        <v>0</v>
      </c>
      <c r="M20" s="41">
        <f t="shared" si="4"/>
        <v>0</v>
      </c>
      <c r="N20" s="41">
        <f t="shared" si="4"/>
        <v>0</v>
      </c>
      <c r="O20" s="41">
        <f t="shared" si="4"/>
        <v>0</v>
      </c>
      <c r="P20" s="41"/>
      <c r="Q20" s="41"/>
      <c r="R20" s="41"/>
      <c r="S20" s="41"/>
      <c r="T20" s="41"/>
    </row>
    <row r="21" spans="1:20" ht="15.6" x14ac:dyDescent="0.25">
      <c r="A21" s="43" t="s">
        <v>385</v>
      </c>
      <c r="B21" s="41" t="s">
        <v>40</v>
      </c>
      <c r="C21" s="44"/>
      <c r="D21" s="44"/>
      <c r="E21" s="44"/>
      <c r="F21" s="44"/>
      <c r="G21" s="44"/>
      <c r="H21" s="44"/>
      <c r="I21" s="45">
        <v>394.43</v>
      </c>
      <c r="J21" s="41">
        <f t="shared" ref="J21:J31" si="5">C21*$I21</f>
        <v>0</v>
      </c>
      <c r="K21" s="41">
        <f t="shared" si="4"/>
        <v>0</v>
      </c>
      <c r="L21" s="41">
        <f t="shared" si="4"/>
        <v>0</v>
      </c>
      <c r="M21" s="41">
        <f t="shared" si="4"/>
        <v>0</v>
      </c>
      <c r="N21" s="41">
        <f t="shared" si="4"/>
        <v>0</v>
      </c>
      <c r="O21" s="41">
        <f t="shared" si="4"/>
        <v>0</v>
      </c>
      <c r="P21" s="41"/>
      <c r="Q21" s="41"/>
      <c r="R21" s="41"/>
      <c r="S21" s="41"/>
      <c r="T21" s="41"/>
    </row>
    <row r="22" spans="1:20" ht="15.6" x14ac:dyDescent="0.25">
      <c r="A22" s="43" t="s">
        <v>234</v>
      </c>
      <c r="B22" s="41" t="s">
        <v>40</v>
      </c>
      <c r="C22" s="44"/>
      <c r="D22" s="44"/>
      <c r="E22" s="44"/>
      <c r="F22" s="44"/>
      <c r="G22" s="44"/>
      <c r="H22" s="44"/>
      <c r="I22" s="45">
        <v>104.07</v>
      </c>
      <c r="J22" s="41">
        <f t="shared" si="5"/>
        <v>0</v>
      </c>
      <c r="K22" s="41">
        <f t="shared" si="4"/>
        <v>0</v>
      </c>
      <c r="L22" s="41">
        <f t="shared" si="4"/>
        <v>0</v>
      </c>
      <c r="M22" s="41">
        <f t="shared" si="4"/>
        <v>0</v>
      </c>
      <c r="N22" s="41">
        <f t="shared" si="4"/>
        <v>0</v>
      </c>
      <c r="O22" s="41">
        <f t="shared" si="4"/>
        <v>0</v>
      </c>
      <c r="P22" s="41"/>
      <c r="Q22" s="41"/>
      <c r="R22" s="41"/>
      <c r="S22" s="41"/>
      <c r="T22" s="41"/>
    </row>
    <row r="23" spans="1:20" ht="15.6" x14ac:dyDescent="0.25">
      <c r="A23" s="43" t="s">
        <v>386</v>
      </c>
      <c r="B23" s="41" t="s">
        <v>37</v>
      </c>
      <c r="C23" s="44"/>
      <c r="D23" s="44"/>
      <c r="E23" s="44"/>
      <c r="F23" s="44"/>
      <c r="G23" s="44"/>
      <c r="H23" s="44"/>
      <c r="I23" s="45">
        <v>245.95</v>
      </c>
      <c r="J23" s="41">
        <f t="shared" si="5"/>
        <v>0</v>
      </c>
      <c r="K23" s="41">
        <f t="shared" si="4"/>
        <v>0</v>
      </c>
      <c r="L23" s="41">
        <f t="shared" si="4"/>
        <v>0</v>
      </c>
      <c r="M23" s="41">
        <f t="shared" si="4"/>
        <v>0</v>
      </c>
      <c r="N23" s="41">
        <f t="shared" si="4"/>
        <v>0</v>
      </c>
      <c r="O23" s="41">
        <f t="shared" si="4"/>
        <v>0</v>
      </c>
      <c r="P23" s="41"/>
      <c r="Q23" s="41"/>
      <c r="R23" s="41"/>
      <c r="S23" s="41"/>
      <c r="T23" s="41"/>
    </row>
    <row r="24" spans="1:20" ht="15.6" x14ac:dyDescent="0.25">
      <c r="A24" s="43" t="s">
        <v>387</v>
      </c>
      <c r="B24" s="41" t="s">
        <v>37</v>
      </c>
      <c r="C24" s="44"/>
      <c r="D24" s="44"/>
      <c r="E24" s="44"/>
      <c r="F24" s="44"/>
      <c r="G24" s="44"/>
      <c r="H24" s="44"/>
      <c r="I24" s="45">
        <v>77.53</v>
      </c>
      <c r="J24" s="41">
        <f t="shared" si="5"/>
        <v>0</v>
      </c>
      <c r="K24" s="41">
        <f t="shared" si="4"/>
        <v>0</v>
      </c>
      <c r="L24" s="41">
        <f t="shared" si="4"/>
        <v>0</v>
      </c>
      <c r="M24" s="41">
        <f t="shared" si="4"/>
        <v>0</v>
      </c>
      <c r="N24" s="41">
        <f t="shared" si="4"/>
        <v>0</v>
      </c>
      <c r="O24" s="41">
        <f t="shared" si="4"/>
        <v>0</v>
      </c>
      <c r="P24" s="41"/>
      <c r="Q24" s="41"/>
      <c r="R24" s="41"/>
      <c r="S24" s="41"/>
      <c r="T24" s="41"/>
    </row>
    <row r="25" spans="1:20" ht="15.6" x14ac:dyDescent="0.25">
      <c r="A25" s="43" t="s">
        <v>388</v>
      </c>
      <c r="B25" s="41" t="s">
        <v>37</v>
      </c>
      <c r="C25" s="44"/>
      <c r="D25" s="44"/>
      <c r="E25" s="44"/>
      <c r="F25" s="44"/>
      <c r="G25" s="44"/>
      <c r="H25" s="44"/>
      <c r="I25" s="45">
        <v>324.39999999999998</v>
      </c>
      <c r="J25" s="41">
        <f t="shared" si="5"/>
        <v>0</v>
      </c>
      <c r="K25" s="41">
        <f t="shared" si="4"/>
        <v>0</v>
      </c>
      <c r="L25" s="41">
        <f t="shared" si="4"/>
        <v>0</v>
      </c>
      <c r="M25" s="41">
        <f t="shared" si="4"/>
        <v>0</v>
      </c>
      <c r="N25" s="41">
        <f t="shared" si="4"/>
        <v>0</v>
      </c>
      <c r="O25" s="41">
        <f t="shared" si="4"/>
        <v>0</v>
      </c>
      <c r="P25" s="41"/>
      <c r="Q25" s="41"/>
      <c r="R25" s="41"/>
      <c r="S25" s="41"/>
      <c r="T25" s="41"/>
    </row>
    <row r="26" spans="1:20" ht="15.6" x14ac:dyDescent="0.25">
      <c r="A26" s="43" t="s">
        <v>389</v>
      </c>
      <c r="B26" s="41" t="s">
        <v>37</v>
      </c>
      <c r="C26" s="44"/>
      <c r="D26" s="44"/>
      <c r="E26" s="44"/>
      <c r="F26" s="44"/>
      <c r="G26" s="44"/>
      <c r="H26" s="44"/>
      <c r="I26" s="45">
        <v>301.42</v>
      </c>
      <c r="J26" s="41">
        <f t="shared" si="5"/>
        <v>0</v>
      </c>
      <c r="K26" s="41">
        <f t="shared" si="4"/>
        <v>0</v>
      </c>
      <c r="L26" s="41">
        <f t="shared" si="4"/>
        <v>0</v>
      </c>
      <c r="M26" s="41">
        <f t="shared" si="4"/>
        <v>0</v>
      </c>
      <c r="N26" s="41">
        <f t="shared" si="4"/>
        <v>0</v>
      </c>
      <c r="O26" s="41">
        <f t="shared" si="4"/>
        <v>0</v>
      </c>
      <c r="P26" s="41" t="e">
        <f>K26/J26*100</f>
        <v>#DIV/0!</v>
      </c>
      <c r="Q26" s="41" t="e">
        <f t="shared" ref="Q26:T26" si="6">L26/K26*100</f>
        <v>#DIV/0!</v>
      </c>
      <c r="R26" s="41" t="e">
        <f t="shared" si="6"/>
        <v>#DIV/0!</v>
      </c>
      <c r="S26" s="41" t="e">
        <f t="shared" si="6"/>
        <v>#DIV/0!</v>
      </c>
      <c r="T26" s="41" t="e">
        <f t="shared" si="6"/>
        <v>#DIV/0!</v>
      </c>
    </row>
    <row r="27" spans="1:20" ht="15.6" x14ac:dyDescent="0.25">
      <c r="A27" s="43" t="s">
        <v>360</v>
      </c>
      <c r="B27" s="41" t="s">
        <v>37</v>
      </c>
      <c r="C27" s="44"/>
      <c r="D27" s="44"/>
      <c r="E27" s="44"/>
      <c r="F27" s="44"/>
      <c r="G27" s="44"/>
      <c r="H27" s="44"/>
      <c r="I27" s="45">
        <v>222.7</v>
      </c>
      <c r="J27" s="41">
        <f t="shared" si="5"/>
        <v>0</v>
      </c>
      <c r="K27" s="41">
        <f t="shared" si="4"/>
        <v>0</v>
      </c>
      <c r="L27" s="41">
        <f t="shared" si="4"/>
        <v>0</v>
      </c>
      <c r="M27" s="41">
        <f t="shared" si="4"/>
        <v>0</v>
      </c>
      <c r="N27" s="41">
        <f t="shared" si="4"/>
        <v>0</v>
      </c>
      <c r="O27" s="41">
        <f t="shared" si="4"/>
        <v>0</v>
      </c>
      <c r="P27" s="41"/>
      <c r="Q27" s="41"/>
      <c r="R27" s="41"/>
      <c r="S27" s="41"/>
      <c r="T27" s="41"/>
    </row>
    <row r="28" spans="1:20" ht="15.6" x14ac:dyDescent="0.25">
      <c r="A28" s="43" t="s">
        <v>390</v>
      </c>
      <c r="B28" s="41" t="s">
        <v>37</v>
      </c>
      <c r="C28" s="44"/>
      <c r="D28" s="44"/>
      <c r="E28" s="44"/>
      <c r="F28" s="44"/>
      <c r="G28" s="44"/>
      <c r="H28" s="44"/>
      <c r="I28" s="45">
        <v>168.3</v>
      </c>
      <c r="J28" s="41">
        <f t="shared" si="5"/>
        <v>0</v>
      </c>
      <c r="K28" s="41">
        <f t="shared" si="4"/>
        <v>0</v>
      </c>
      <c r="L28" s="41">
        <f t="shared" si="4"/>
        <v>0</v>
      </c>
      <c r="M28" s="41">
        <f t="shared" si="4"/>
        <v>0</v>
      </c>
      <c r="N28" s="41">
        <f t="shared" si="4"/>
        <v>0</v>
      </c>
      <c r="O28" s="41">
        <f t="shared" si="4"/>
        <v>0</v>
      </c>
      <c r="P28" s="41"/>
      <c r="Q28" s="41"/>
      <c r="R28" s="41"/>
      <c r="S28" s="41"/>
      <c r="T28" s="41"/>
    </row>
    <row r="29" spans="1:20" ht="15.6" x14ac:dyDescent="0.25">
      <c r="A29" s="43" t="s">
        <v>391</v>
      </c>
      <c r="B29" s="41" t="s">
        <v>40</v>
      </c>
      <c r="C29" s="44"/>
      <c r="D29" s="44"/>
      <c r="E29" s="44"/>
      <c r="F29" s="44"/>
      <c r="G29" s="44"/>
      <c r="H29" s="44"/>
      <c r="I29" s="45">
        <v>186.48</v>
      </c>
      <c r="J29" s="41">
        <f t="shared" si="5"/>
        <v>0</v>
      </c>
      <c r="K29" s="41">
        <f t="shared" si="4"/>
        <v>0</v>
      </c>
      <c r="L29" s="41">
        <f t="shared" si="4"/>
        <v>0</v>
      </c>
      <c r="M29" s="41">
        <f t="shared" si="4"/>
        <v>0</v>
      </c>
      <c r="N29" s="41">
        <f t="shared" si="4"/>
        <v>0</v>
      </c>
      <c r="O29" s="41">
        <f t="shared" si="4"/>
        <v>0</v>
      </c>
      <c r="P29" s="41"/>
      <c r="Q29" s="41"/>
      <c r="R29" s="41"/>
      <c r="S29" s="41"/>
      <c r="T29" s="41"/>
    </row>
    <row r="30" spans="1:20" ht="15.6" x14ac:dyDescent="0.25">
      <c r="A30" s="43" t="s">
        <v>392</v>
      </c>
      <c r="B30" s="41" t="s">
        <v>38</v>
      </c>
      <c r="C30" s="44"/>
      <c r="D30" s="44"/>
      <c r="E30" s="44"/>
      <c r="F30" s="44"/>
      <c r="G30" s="44"/>
      <c r="H30" s="44"/>
      <c r="I30" s="45">
        <v>1</v>
      </c>
      <c r="J30" s="41">
        <f t="shared" si="5"/>
        <v>0</v>
      </c>
      <c r="K30" s="41">
        <f t="shared" si="4"/>
        <v>0</v>
      </c>
      <c r="L30" s="41">
        <f t="shared" si="4"/>
        <v>0</v>
      </c>
      <c r="M30" s="41">
        <f t="shared" si="4"/>
        <v>0</v>
      </c>
      <c r="N30" s="41">
        <f t="shared" si="4"/>
        <v>0</v>
      </c>
      <c r="O30" s="41">
        <f t="shared" si="4"/>
        <v>0</v>
      </c>
      <c r="P30" s="41"/>
      <c r="Q30" s="41"/>
      <c r="R30" s="41"/>
      <c r="S30" s="41"/>
      <c r="T30" s="41"/>
    </row>
    <row r="31" spans="1:20" ht="15.6" x14ac:dyDescent="0.25">
      <c r="A31" s="43" t="s">
        <v>393</v>
      </c>
      <c r="B31" s="41" t="s">
        <v>38</v>
      </c>
      <c r="C31" s="44"/>
      <c r="D31" s="44"/>
      <c r="E31" s="44"/>
      <c r="F31" s="44"/>
      <c r="G31" s="44"/>
      <c r="H31" s="44"/>
      <c r="I31" s="45">
        <v>0.34</v>
      </c>
      <c r="J31" s="41">
        <f t="shared" si="5"/>
        <v>0</v>
      </c>
      <c r="K31" s="41">
        <f t="shared" si="4"/>
        <v>0</v>
      </c>
      <c r="L31" s="41">
        <f t="shared" si="4"/>
        <v>0</v>
      </c>
      <c r="M31" s="41">
        <f t="shared" si="4"/>
        <v>0</v>
      </c>
      <c r="N31" s="41">
        <f t="shared" si="4"/>
        <v>0</v>
      </c>
      <c r="O31" s="41">
        <f t="shared" si="4"/>
        <v>0</v>
      </c>
      <c r="P31" s="41"/>
      <c r="Q31" s="41"/>
      <c r="R31" s="41"/>
      <c r="S31" s="41"/>
      <c r="T31" s="41"/>
    </row>
    <row r="32" spans="1:20" ht="15.6" x14ac:dyDescent="0.25">
      <c r="A32" s="42" t="s">
        <v>369</v>
      </c>
      <c r="B32" s="46" t="s">
        <v>50</v>
      </c>
      <c r="C32" s="46" t="s">
        <v>250</v>
      </c>
      <c r="D32" s="46" t="s">
        <v>250</v>
      </c>
      <c r="E32" s="46" t="s">
        <v>250</v>
      </c>
      <c r="F32" s="46" t="s">
        <v>250</v>
      </c>
      <c r="G32" s="46" t="s">
        <v>250</v>
      </c>
      <c r="H32" s="46" t="s">
        <v>250</v>
      </c>
      <c r="I32" s="46" t="s">
        <v>250</v>
      </c>
      <c r="J32" s="46">
        <f>J13+J18</f>
        <v>2884153.9499999997</v>
      </c>
      <c r="K32" s="46">
        <f t="shared" ref="K32:O32" si="7">K13+K18</f>
        <v>2661779.88</v>
      </c>
      <c r="L32" s="46">
        <f t="shared" si="7"/>
        <v>3196912.62</v>
      </c>
      <c r="M32" s="46">
        <f t="shared" si="7"/>
        <v>3279330.3299999996</v>
      </c>
      <c r="N32" s="46">
        <f t="shared" si="7"/>
        <v>3279330.3299999996</v>
      </c>
      <c r="O32" s="46">
        <f t="shared" si="7"/>
        <v>3279330.3299999996</v>
      </c>
      <c r="P32" s="46">
        <f>K32/J32*100</f>
        <v>92.289798885388905</v>
      </c>
      <c r="Q32" s="46">
        <f>L32/K32*100</f>
        <v>120.10431982076595</v>
      </c>
      <c r="R32" s="46">
        <f>M32/L32*100</f>
        <v>102.57804074732574</v>
      </c>
      <c r="S32" s="46">
        <f>N32/M32*100</f>
        <v>100</v>
      </c>
      <c r="T32" s="46">
        <f>O32/N32*100</f>
        <v>100</v>
      </c>
    </row>
    <row r="33" spans="1:21" ht="15.6" x14ac:dyDescent="0.25">
      <c r="A33" s="327" t="s">
        <v>243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</row>
    <row r="34" spans="1:21" ht="31.2" x14ac:dyDescent="0.25">
      <c r="A34" s="42" t="s">
        <v>238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1" ht="31.2" x14ac:dyDescent="0.25">
      <c r="A35" s="43" t="s">
        <v>394</v>
      </c>
      <c r="B35" s="41" t="s">
        <v>239</v>
      </c>
      <c r="C35" s="44"/>
      <c r="D35" s="44"/>
      <c r="E35" s="44"/>
      <c r="F35" s="44"/>
      <c r="G35" s="44"/>
      <c r="H35" s="44"/>
      <c r="I35" s="45">
        <v>5361.91</v>
      </c>
      <c r="J35" s="41">
        <f>C35*$I35</f>
        <v>0</v>
      </c>
      <c r="K35" s="41">
        <f t="shared" ref="K35:O42" si="8">D35*$I35</f>
        <v>0</v>
      </c>
      <c r="L35" s="41">
        <f t="shared" si="8"/>
        <v>0</v>
      </c>
      <c r="M35" s="41">
        <f t="shared" si="8"/>
        <v>0</v>
      </c>
      <c r="N35" s="41">
        <f t="shared" si="8"/>
        <v>0</v>
      </c>
      <c r="O35" s="41">
        <f t="shared" si="8"/>
        <v>0</v>
      </c>
      <c r="P35" s="41"/>
      <c r="Q35" s="41"/>
      <c r="R35" s="41"/>
      <c r="S35" s="41"/>
      <c r="T35" s="41"/>
    </row>
    <row r="36" spans="1:21" ht="52.5" customHeight="1" x14ac:dyDescent="0.25">
      <c r="A36" s="43" t="s">
        <v>395</v>
      </c>
      <c r="B36" s="41" t="s">
        <v>36</v>
      </c>
      <c r="C36" s="44"/>
      <c r="D36" s="44"/>
      <c r="E36" s="44"/>
      <c r="F36" s="44"/>
      <c r="G36" s="44"/>
      <c r="H36" s="44"/>
      <c r="I36" s="45">
        <v>2867.88</v>
      </c>
      <c r="J36" s="41">
        <f t="shared" ref="J36:J42" si="9">C36*$I36</f>
        <v>0</v>
      </c>
      <c r="K36" s="41">
        <f t="shared" si="8"/>
        <v>0</v>
      </c>
      <c r="L36" s="41">
        <f t="shared" si="8"/>
        <v>0</v>
      </c>
      <c r="M36" s="41">
        <f t="shared" si="8"/>
        <v>0</v>
      </c>
      <c r="N36" s="41">
        <f t="shared" si="8"/>
        <v>0</v>
      </c>
      <c r="O36" s="41">
        <f t="shared" si="8"/>
        <v>0</v>
      </c>
      <c r="P36" s="41"/>
      <c r="Q36" s="41"/>
      <c r="R36" s="41"/>
      <c r="S36" s="41"/>
      <c r="T36" s="41"/>
    </row>
    <row r="37" spans="1:21" ht="31.2" x14ac:dyDescent="0.25">
      <c r="A37" s="43" t="s">
        <v>396</v>
      </c>
      <c r="B37" s="41" t="s">
        <v>240</v>
      </c>
      <c r="C37" s="44"/>
      <c r="D37" s="44"/>
      <c r="E37" s="44"/>
      <c r="F37" s="44"/>
      <c r="G37" s="44"/>
      <c r="H37" s="44"/>
      <c r="I37" s="45">
        <v>369.02</v>
      </c>
      <c r="J37" s="41">
        <f t="shared" si="9"/>
        <v>0</v>
      </c>
      <c r="K37" s="41">
        <f t="shared" si="8"/>
        <v>0</v>
      </c>
      <c r="L37" s="41">
        <f t="shared" si="8"/>
        <v>0</v>
      </c>
      <c r="M37" s="41">
        <f t="shared" si="8"/>
        <v>0</v>
      </c>
      <c r="N37" s="41">
        <f t="shared" si="8"/>
        <v>0</v>
      </c>
      <c r="O37" s="41">
        <f t="shared" si="8"/>
        <v>0</v>
      </c>
      <c r="P37" s="41"/>
      <c r="Q37" s="41"/>
      <c r="R37" s="41"/>
      <c r="S37" s="41"/>
      <c r="T37" s="41"/>
    </row>
    <row r="38" spans="1:21" ht="31.2" x14ac:dyDescent="0.25">
      <c r="A38" s="43" t="s">
        <v>361</v>
      </c>
      <c r="B38" s="41" t="s">
        <v>239</v>
      </c>
      <c r="C38" s="44"/>
      <c r="D38" s="44"/>
      <c r="E38" s="44"/>
      <c r="F38" s="44"/>
      <c r="G38" s="44"/>
      <c r="H38" s="44"/>
      <c r="I38" s="45">
        <v>2859.55</v>
      </c>
      <c r="J38" s="41">
        <f t="shared" si="9"/>
        <v>0</v>
      </c>
      <c r="K38" s="41">
        <f t="shared" si="8"/>
        <v>0</v>
      </c>
      <c r="L38" s="41">
        <f t="shared" si="8"/>
        <v>0</v>
      </c>
      <c r="M38" s="41">
        <f t="shared" si="8"/>
        <v>0</v>
      </c>
      <c r="N38" s="41">
        <f t="shared" si="8"/>
        <v>0</v>
      </c>
      <c r="O38" s="41">
        <f t="shared" si="8"/>
        <v>0</v>
      </c>
      <c r="P38" s="41"/>
      <c r="Q38" s="41"/>
      <c r="R38" s="41"/>
      <c r="S38" s="41"/>
      <c r="T38" s="41"/>
    </row>
    <row r="39" spans="1:21" ht="46.8" x14ac:dyDescent="0.25">
      <c r="A39" s="43" t="s">
        <v>373</v>
      </c>
      <c r="B39" s="41" t="s">
        <v>359</v>
      </c>
      <c r="C39" s="44"/>
      <c r="D39" s="44"/>
      <c r="E39" s="44"/>
      <c r="F39" s="44"/>
      <c r="G39" s="44"/>
      <c r="H39" s="44"/>
      <c r="I39" s="45">
        <v>9918.7800000000007</v>
      </c>
      <c r="J39" s="41">
        <f t="shared" si="9"/>
        <v>0</v>
      </c>
      <c r="K39" s="41">
        <f t="shared" si="8"/>
        <v>0</v>
      </c>
      <c r="L39" s="41">
        <f t="shared" si="8"/>
        <v>0</v>
      </c>
      <c r="M39" s="41">
        <f t="shared" si="8"/>
        <v>0</v>
      </c>
      <c r="N39" s="41">
        <f t="shared" si="8"/>
        <v>0</v>
      </c>
      <c r="O39" s="41">
        <f t="shared" si="8"/>
        <v>0</v>
      </c>
      <c r="P39" s="41"/>
      <c r="Q39" s="41"/>
      <c r="R39" s="41"/>
      <c r="S39" s="41"/>
      <c r="T39" s="41"/>
    </row>
    <row r="40" spans="1:21" ht="15.6" x14ac:dyDescent="0.25">
      <c r="A40" s="43" t="s">
        <v>374</v>
      </c>
      <c r="B40" s="41" t="s">
        <v>240</v>
      </c>
      <c r="C40" s="44"/>
      <c r="D40" s="44"/>
      <c r="E40" s="44"/>
      <c r="F40" s="44"/>
      <c r="G40" s="44"/>
      <c r="H40" s="44"/>
      <c r="I40" s="45">
        <v>50.93</v>
      </c>
      <c r="J40" s="41">
        <f t="shared" si="9"/>
        <v>0</v>
      </c>
      <c r="K40" s="41">
        <f t="shared" si="8"/>
        <v>0</v>
      </c>
      <c r="L40" s="41">
        <f t="shared" si="8"/>
        <v>0</v>
      </c>
      <c r="M40" s="41">
        <f t="shared" si="8"/>
        <v>0</v>
      </c>
      <c r="N40" s="41">
        <f t="shared" si="8"/>
        <v>0</v>
      </c>
      <c r="O40" s="41">
        <f t="shared" si="8"/>
        <v>0</v>
      </c>
      <c r="P40" s="41"/>
      <c r="Q40" s="41"/>
      <c r="R40" s="41"/>
      <c r="S40" s="41"/>
      <c r="T40" s="41"/>
    </row>
    <row r="41" spans="1:21" s="105" customFormat="1" ht="30.75" customHeight="1" x14ac:dyDescent="0.25">
      <c r="A41" s="43" t="s">
        <v>376</v>
      </c>
      <c r="B41" s="41" t="s">
        <v>359</v>
      </c>
      <c r="C41" s="44">
        <v>0.25600000000000001</v>
      </c>
      <c r="D41" s="44">
        <v>0.36399999999999999</v>
      </c>
      <c r="E41" s="44">
        <v>0.377</v>
      </c>
      <c r="F41" s="44">
        <v>0.379</v>
      </c>
      <c r="G41" s="44">
        <v>0.378</v>
      </c>
      <c r="H41" s="44">
        <v>0.378</v>
      </c>
      <c r="I41" s="45">
        <v>2504.7399999999998</v>
      </c>
      <c r="J41" s="41">
        <f t="shared" si="9"/>
        <v>641.21343999999999</v>
      </c>
      <c r="K41" s="41">
        <f t="shared" si="8"/>
        <v>911.72535999999991</v>
      </c>
      <c r="L41" s="41">
        <f t="shared" si="8"/>
        <v>944.28697999999997</v>
      </c>
      <c r="M41" s="41">
        <f t="shared" si="8"/>
        <v>949.29645999999991</v>
      </c>
      <c r="N41" s="41">
        <f t="shared" si="8"/>
        <v>946.79171999999994</v>
      </c>
      <c r="O41" s="41">
        <f t="shared" si="8"/>
        <v>946.79171999999994</v>
      </c>
      <c r="P41" s="41">
        <f>K41/J41*100</f>
        <v>142.18749999999997</v>
      </c>
      <c r="Q41" s="41">
        <f t="shared" ref="Q41:T41" si="10">L41/K41*100</f>
        <v>103.57142857142858</v>
      </c>
      <c r="R41" s="41">
        <f t="shared" si="10"/>
        <v>100.53050397877983</v>
      </c>
      <c r="S41" s="41">
        <f t="shared" si="10"/>
        <v>99.736147757255949</v>
      </c>
      <c r="T41" s="41">
        <f t="shared" si="10"/>
        <v>100</v>
      </c>
      <c r="U41" s="134"/>
    </row>
    <row r="42" spans="1:21" ht="15.6" x14ac:dyDescent="0.25">
      <c r="A42" s="43" t="s">
        <v>375</v>
      </c>
      <c r="B42" s="41" t="s">
        <v>359</v>
      </c>
      <c r="C42" s="44"/>
      <c r="D42" s="44"/>
      <c r="E42" s="44"/>
      <c r="F42" s="44"/>
      <c r="G42" s="44"/>
      <c r="H42" s="44"/>
      <c r="I42" s="45">
        <v>5510.1</v>
      </c>
      <c r="J42" s="41">
        <f t="shared" si="9"/>
        <v>0</v>
      </c>
      <c r="K42" s="41">
        <f t="shared" si="8"/>
        <v>0</v>
      </c>
      <c r="L42" s="41">
        <f t="shared" si="8"/>
        <v>0</v>
      </c>
      <c r="M42" s="41">
        <f t="shared" si="8"/>
        <v>0</v>
      </c>
      <c r="N42" s="41">
        <f t="shared" si="8"/>
        <v>0</v>
      </c>
      <c r="O42" s="41">
        <f t="shared" si="8"/>
        <v>0</v>
      </c>
      <c r="P42" s="41"/>
      <c r="Q42" s="41"/>
      <c r="R42" s="41"/>
      <c r="S42" s="41"/>
      <c r="T42" s="41"/>
    </row>
    <row r="43" spans="1:21" ht="15.6" x14ac:dyDescent="0.25">
      <c r="A43" s="42" t="s">
        <v>369</v>
      </c>
      <c r="B43" s="46" t="s">
        <v>50</v>
      </c>
      <c r="C43" s="46" t="s">
        <v>250</v>
      </c>
      <c r="D43" s="46" t="s">
        <v>250</v>
      </c>
      <c r="E43" s="46" t="s">
        <v>250</v>
      </c>
      <c r="F43" s="46" t="s">
        <v>250</v>
      </c>
      <c r="G43" s="46" t="s">
        <v>250</v>
      </c>
      <c r="H43" s="46" t="s">
        <v>250</v>
      </c>
      <c r="I43" s="135" t="s">
        <v>50</v>
      </c>
      <c r="J43" s="46">
        <f t="shared" ref="J43:O43" si="11">SUM(J35:J42)</f>
        <v>641.21343999999999</v>
      </c>
      <c r="K43" s="46">
        <f t="shared" si="11"/>
        <v>911.72535999999991</v>
      </c>
      <c r="L43" s="46">
        <f t="shared" si="11"/>
        <v>944.28697999999997</v>
      </c>
      <c r="M43" s="46">
        <f t="shared" si="11"/>
        <v>949.29645999999991</v>
      </c>
      <c r="N43" s="46">
        <f t="shared" si="11"/>
        <v>946.79171999999994</v>
      </c>
      <c r="O43" s="46">
        <f t="shared" si="11"/>
        <v>946.79171999999994</v>
      </c>
      <c r="P43" s="46">
        <f>K43/J43*100</f>
        <v>142.18749999999997</v>
      </c>
      <c r="Q43" s="46">
        <f>L43/K43*100</f>
        <v>103.57142857142858</v>
      </c>
      <c r="R43" s="46">
        <f>M43/L43*100</f>
        <v>100.53050397877983</v>
      </c>
      <c r="S43" s="46">
        <f>N43/M43*100</f>
        <v>99.736147757255949</v>
      </c>
      <c r="T43" s="46">
        <f>O43/N43*100</f>
        <v>100</v>
      </c>
    </row>
    <row r="44" spans="1:21" ht="20.25" customHeight="1" x14ac:dyDescent="0.25">
      <c r="A44" s="327" t="s">
        <v>241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</row>
    <row r="45" spans="1:21" ht="46.8" x14ac:dyDescent="0.25">
      <c r="A45" s="43" t="s">
        <v>363</v>
      </c>
      <c r="B45" s="45" t="s">
        <v>362</v>
      </c>
      <c r="C45" s="44"/>
      <c r="D45" s="44"/>
      <c r="E45" s="44"/>
      <c r="F45" s="44"/>
      <c r="G45" s="44"/>
      <c r="H45" s="44"/>
      <c r="I45" s="45">
        <v>1700.21</v>
      </c>
      <c r="J45" s="41">
        <f>C45*$I45</f>
        <v>0</v>
      </c>
      <c r="K45" s="41">
        <f t="shared" ref="K45:O51" si="12">D45*$I45</f>
        <v>0</v>
      </c>
      <c r="L45" s="41">
        <f t="shared" si="12"/>
        <v>0</v>
      </c>
      <c r="M45" s="41">
        <f t="shared" si="12"/>
        <v>0</v>
      </c>
      <c r="N45" s="41">
        <f t="shared" si="12"/>
        <v>0</v>
      </c>
      <c r="O45" s="41">
        <f t="shared" si="12"/>
        <v>0</v>
      </c>
      <c r="P45" s="88"/>
      <c r="Q45" s="88"/>
      <c r="R45" s="88"/>
      <c r="S45" s="88"/>
      <c r="T45" s="88"/>
    </row>
    <row r="46" spans="1:21" ht="50.25" customHeight="1" x14ac:dyDescent="0.25">
      <c r="A46" s="43" t="s">
        <v>364</v>
      </c>
      <c r="B46" s="45" t="s">
        <v>49</v>
      </c>
      <c r="C46" s="44"/>
      <c r="D46" s="44"/>
      <c r="E46" s="44"/>
      <c r="F46" s="44"/>
      <c r="G46" s="44"/>
      <c r="H46" s="44"/>
      <c r="I46" s="45">
        <v>209.74</v>
      </c>
      <c r="J46" s="41">
        <f t="shared" ref="J46:J50" si="13">C46*$I46</f>
        <v>0</v>
      </c>
      <c r="K46" s="41">
        <f t="shared" si="12"/>
        <v>0</v>
      </c>
      <c r="L46" s="41">
        <f t="shared" si="12"/>
        <v>0</v>
      </c>
      <c r="M46" s="41">
        <f t="shared" si="12"/>
        <v>0</v>
      </c>
      <c r="N46" s="41">
        <f t="shared" si="12"/>
        <v>0</v>
      </c>
      <c r="O46" s="41">
        <f t="shared" si="12"/>
        <v>0</v>
      </c>
      <c r="P46" s="88"/>
      <c r="Q46" s="88"/>
      <c r="R46" s="88"/>
      <c r="S46" s="88"/>
      <c r="T46" s="88"/>
    </row>
    <row r="47" spans="1:21" ht="32.25" customHeight="1" x14ac:dyDescent="0.25">
      <c r="A47" s="43" t="s">
        <v>365</v>
      </c>
      <c r="B47" s="45" t="s">
        <v>49</v>
      </c>
      <c r="C47" s="86"/>
      <c r="D47" s="86"/>
      <c r="E47" s="86"/>
      <c r="F47" s="86"/>
      <c r="G47" s="86"/>
      <c r="H47" s="86"/>
      <c r="I47" s="45">
        <v>282.60000000000002</v>
      </c>
      <c r="J47" s="88">
        <f t="shared" si="13"/>
        <v>0</v>
      </c>
      <c r="K47" s="88">
        <f t="shared" si="12"/>
        <v>0</v>
      </c>
      <c r="L47" s="88">
        <f t="shared" si="12"/>
        <v>0</v>
      </c>
      <c r="M47" s="88">
        <f t="shared" si="12"/>
        <v>0</v>
      </c>
      <c r="N47" s="88">
        <f t="shared" si="12"/>
        <v>0</v>
      </c>
      <c r="O47" s="88">
        <f t="shared" si="12"/>
        <v>0</v>
      </c>
      <c r="P47" s="88"/>
      <c r="Q47" s="88"/>
      <c r="R47" s="88"/>
      <c r="S47" s="88"/>
      <c r="T47" s="88"/>
    </row>
    <row r="48" spans="1:21" ht="36.75" customHeight="1" x14ac:dyDescent="0.25">
      <c r="A48" s="43" t="s">
        <v>366</v>
      </c>
      <c r="B48" s="45" t="s">
        <v>367</v>
      </c>
      <c r="C48" s="86"/>
      <c r="D48" s="86"/>
      <c r="E48" s="86"/>
      <c r="F48" s="86"/>
      <c r="G48" s="86"/>
      <c r="H48" s="86"/>
      <c r="I48" s="45">
        <v>501.51</v>
      </c>
      <c r="J48" s="88">
        <f t="shared" si="13"/>
        <v>0</v>
      </c>
      <c r="K48" s="88">
        <f t="shared" si="12"/>
        <v>0</v>
      </c>
      <c r="L48" s="88">
        <f t="shared" si="12"/>
        <v>0</v>
      </c>
      <c r="M48" s="88">
        <f t="shared" si="12"/>
        <v>0</v>
      </c>
      <c r="N48" s="88">
        <f t="shared" si="12"/>
        <v>0</v>
      </c>
      <c r="O48" s="88">
        <f t="shared" si="12"/>
        <v>0</v>
      </c>
      <c r="P48" s="88"/>
      <c r="Q48" s="88"/>
      <c r="R48" s="88"/>
      <c r="S48" s="88"/>
      <c r="T48" s="88"/>
    </row>
    <row r="49" spans="1:21" ht="36" customHeight="1" x14ac:dyDescent="0.25">
      <c r="A49" s="43" t="s">
        <v>368</v>
      </c>
      <c r="B49" s="45" t="s">
        <v>367</v>
      </c>
      <c r="C49" s="86"/>
      <c r="D49" s="86"/>
      <c r="E49" s="86"/>
      <c r="F49" s="86"/>
      <c r="G49" s="86"/>
      <c r="H49" s="86"/>
      <c r="I49" s="45">
        <v>444.92</v>
      </c>
      <c r="J49" s="88">
        <f t="shared" si="13"/>
        <v>0</v>
      </c>
      <c r="K49" s="88">
        <f t="shared" si="12"/>
        <v>0</v>
      </c>
      <c r="L49" s="88">
        <f t="shared" si="12"/>
        <v>0</v>
      </c>
      <c r="M49" s="88">
        <f t="shared" si="12"/>
        <v>0</v>
      </c>
      <c r="N49" s="88">
        <f t="shared" si="12"/>
        <v>0</v>
      </c>
      <c r="O49" s="88">
        <f t="shared" si="12"/>
        <v>0</v>
      </c>
      <c r="P49" s="88"/>
      <c r="Q49" s="88"/>
      <c r="R49" s="88"/>
      <c r="S49" s="88"/>
      <c r="T49" s="88"/>
    </row>
    <row r="50" spans="1:21" s="108" customFormat="1" ht="34.5" customHeight="1" x14ac:dyDescent="0.25">
      <c r="A50" s="109" t="s">
        <v>397</v>
      </c>
      <c r="B50" s="110" t="s">
        <v>244</v>
      </c>
      <c r="C50" s="111"/>
      <c r="D50" s="111"/>
      <c r="E50" s="111"/>
      <c r="F50" s="111"/>
      <c r="G50" s="111"/>
      <c r="H50" s="111"/>
      <c r="I50" s="110">
        <v>945.2</v>
      </c>
      <c r="J50" s="112">
        <f t="shared" si="13"/>
        <v>0</v>
      </c>
      <c r="K50" s="112">
        <f t="shared" si="12"/>
        <v>0</v>
      </c>
      <c r="L50" s="112">
        <f t="shared" si="12"/>
        <v>0</v>
      </c>
      <c r="M50" s="112">
        <f t="shared" si="12"/>
        <v>0</v>
      </c>
      <c r="N50" s="112">
        <f t="shared" si="12"/>
        <v>0</v>
      </c>
      <c r="O50" s="112">
        <f t="shared" si="12"/>
        <v>0</v>
      </c>
      <c r="P50" s="112" t="e">
        <f>K50/J50*100</f>
        <v>#DIV/0!</v>
      </c>
      <c r="Q50" s="112" t="e">
        <f t="shared" ref="Q50:T50" si="14">L50/K50*100</f>
        <v>#DIV/0!</v>
      </c>
      <c r="R50" s="112" t="e">
        <f t="shared" si="14"/>
        <v>#DIV/0!</v>
      </c>
      <c r="S50" s="112" t="e">
        <f t="shared" si="14"/>
        <v>#DIV/0!</v>
      </c>
      <c r="T50" s="112" t="e">
        <f t="shared" si="14"/>
        <v>#DIV/0!</v>
      </c>
      <c r="U50" s="145"/>
    </row>
    <row r="51" spans="1:21" s="106" customFormat="1" ht="34.5" customHeight="1" x14ac:dyDescent="0.25">
      <c r="A51" s="109" t="s">
        <v>398</v>
      </c>
      <c r="B51" s="110" t="s">
        <v>244</v>
      </c>
      <c r="C51" s="111">
        <v>19.8</v>
      </c>
      <c r="D51" s="111">
        <v>18.8</v>
      </c>
      <c r="E51" s="111">
        <v>18.7</v>
      </c>
      <c r="F51" s="111">
        <v>18.7</v>
      </c>
      <c r="G51" s="111">
        <v>18.7</v>
      </c>
      <c r="H51" s="111">
        <v>18.7</v>
      </c>
      <c r="I51" s="110">
        <v>401.7</v>
      </c>
      <c r="J51" s="112">
        <f>C51*$I51</f>
        <v>7953.66</v>
      </c>
      <c r="K51" s="112">
        <f>D51*$I51</f>
        <v>7551.96</v>
      </c>
      <c r="L51" s="112">
        <f t="shared" si="12"/>
        <v>7511.7899999999991</v>
      </c>
      <c r="M51" s="112">
        <f t="shared" si="12"/>
        <v>7511.7899999999991</v>
      </c>
      <c r="N51" s="112">
        <f t="shared" si="12"/>
        <v>7511.7899999999991</v>
      </c>
      <c r="O51" s="112">
        <f t="shared" si="12"/>
        <v>7511.7899999999991</v>
      </c>
      <c r="P51" s="112">
        <f>K51/J51*100</f>
        <v>94.949494949494948</v>
      </c>
      <c r="Q51" s="112">
        <f t="shared" ref="Q51" si="15">L51/K51*100</f>
        <v>99.468085106382958</v>
      </c>
      <c r="R51" s="112">
        <f t="shared" ref="R51" si="16">M51/L51*100</f>
        <v>100</v>
      </c>
      <c r="S51" s="112">
        <f t="shared" ref="S51" si="17">N51/M51*100</f>
        <v>100</v>
      </c>
      <c r="T51" s="112">
        <f t="shared" ref="T51" si="18">O51/N51*100</f>
        <v>100</v>
      </c>
      <c r="U51" s="145"/>
    </row>
    <row r="52" spans="1:21" ht="15.6" x14ac:dyDescent="0.25">
      <c r="A52" s="42" t="s">
        <v>369</v>
      </c>
      <c r="B52" s="46"/>
      <c r="C52" s="87"/>
      <c r="D52" s="87"/>
      <c r="E52" s="87"/>
      <c r="F52" s="87"/>
      <c r="G52" s="87"/>
      <c r="H52" s="87"/>
      <c r="I52" s="135"/>
      <c r="J52" s="89">
        <f t="shared" ref="J52:O52" si="19">SUM(J45:J51)</f>
        <v>7953.66</v>
      </c>
      <c r="K52" s="89">
        <f t="shared" si="19"/>
        <v>7551.96</v>
      </c>
      <c r="L52" s="89">
        <f t="shared" si="19"/>
        <v>7511.7899999999991</v>
      </c>
      <c r="M52" s="89">
        <f t="shared" si="19"/>
        <v>7511.7899999999991</v>
      </c>
      <c r="N52" s="89">
        <f t="shared" si="19"/>
        <v>7511.7899999999991</v>
      </c>
      <c r="O52" s="89">
        <f t="shared" si="19"/>
        <v>7511.7899999999991</v>
      </c>
      <c r="P52" s="89">
        <f t="shared" ref="P52:T53" si="20">K52/J52*100</f>
        <v>94.949494949494948</v>
      </c>
      <c r="Q52" s="89">
        <f t="shared" si="20"/>
        <v>99.468085106382958</v>
      </c>
      <c r="R52" s="89">
        <f t="shared" si="20"/>
        <v>100</v>
      </c>
      <c r="S52" s="89">
        <f t="shared" si="20"/>
        <v>100</v>
      </c>
      <c r="T52" s="89">
        <f t="shared" si="20"/>
        <v>100</v>
      </c>
    </row>
    <row r="53" spans="1:21" ht="34.5" customHeight="1" x14ac:dyDescent="0.25">
      <c r="A53" s="42" t="s">
        <v>246</v>
      </c>
      <c r="B53" s="41" t="s">
        <v>50</v>
      </c>
      <c r="C53" s="41" t="s">
        <v>50</v>
      </c>
      <c r="D53" s="41" t="s">
        <v>50</v>
      </c>
      <c r="E53" s="41" t="s">
        <v>50</v>
      </c>
      <c r="F53" s="41" t="s">
        <v>250</v>
      </c>
      <c r="G53" s="41" t="s">
        <v>50</v>
      </c>
      <c r="H53" s="41" t="s">
        <v>250</v>
      </c>
      <c r="I53" s="46" t="s">
        <v>50</v>
      </c>
      <c r="J53" s="89">
        <f>J32+J43+J52</f>
        <v>2892748.8234399999</v>
      </c>
      <c r="K53" s="89">
        <f t="shared" ref="K53:O53" si="21">K32+K43+K52</f>
        <v>2670243.5653599999</v>
      </c>
      <c r="L53" s="89">
        <f t="shared" si="21"/>
        <v>3205368.69698</v>
      </c>
      <c r="M53" s="89">
        <f t="shared" si="21"/>
        <v>3287791.4164599995</v>
      </c>
      <c r="N53" s="89">
        <f t="shared" si="21"/>
        <v>3287788.9117199997</v>
      </c>
      <c r="O53" s="89">
        <f t="shared" si="21"/>
        <v>3287788.9117199997</v>
      </c>
      <c r="P53" s="89">
        <f>K53/J53*100</f>
        <v>92.308172203648112</v>
      </c>
      <c r="Q53" s="89">
        <f t="shared" si="20"/>
        <v>120.04031162407669</v>
      </c>
      <c r="R53" s="89">
        <f t="shared" si="20"/>
        <v>102.5713959070498</v>
      </c>
      <c r="S53" s="89">
        <f t="shared" si="20"/>
        <v>99.99992381694328</v>
      </c>
      <c r="T53" s="89">
        <f t="shared" si="20"/>
        <v>100</v>
      </c>
    </row>
    <row r="54" spans="1:21" ht="15" customHeight="1" x14ac:dyDescent="0.25">
      <c r="A54" s="327" t="s">
        <v>178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</row>
    <row r="55" spans="1:21" ht="30.75" customHeight="1" x14ac:dyDescent="0.25">
      <c r="A55" s="43" t="s">
        <v>370</v>
      </c>
      <c r="B55" s="45" t="s">
        <v>245</v>
      </c>
      <c r="C55" s="44"/>
      <c r="D55" s="44"/>
      <c r="E55" s="44"/>
      <c r="F55" s="44"/>
      <c r="G55" s="44"/>
      <c r="H55" s="44"/>
      <c r="I55" s="45">
        <v>1340.39</v>
      </c>
      <c r="J55" s="88">
        <f t="shared" ref="J55:J57" si="22">C55*$I55</f>
        <v>0</v>
      </c>
      <c r="K55" s="88">
        <f t="shared" ref="K55:K57" si="23">D55*$I55</f>
        <v>0</v>
      </c>
      <c r="L55" s="88">
        <f t="shared" ref="L55:L57" si="24">E55*$I55</f>
        <v>0</v>
      </c>
      <c r="M55" s="88">
        <f t="shared" ref="M55:M57" si="25">F55*$I55</f>
        <v>0</v>
      </c>
      <c r="N55" s="88">
        <f t="shared" ref="N55:N57" si="26">G55*$I55</f>
        <v>0</v>
      </c>
      <c r="O55" s="88">
        <f t="shared" ref="O55:O57" si="27">H55*$I55</f>
        <v>0</v>
      </c>
      <c r="P55" s="88"/>
      <c r="Q55" s="88"/>
      <c r="R55" s="88"/>
      <c r="S55" s="88"/>
      <c r="T55" s="88"/>
    </row>
    <row r="56" spans="1:21" ht="39" customHeight="1" x14ac:dyDescent="0.25">
      <c r="A56" s="43" t="s">
        <v>371</v>
      </c>
      <c r="B56" s="45" t="s">
        <v>245</v>
      </c>
      <c r="C56" s="44"/>
      <c r="D56" s="44"/>
      <c r="E56" s="44"/>
      <c r="F56" s="44"/>
      <c r="G56" s="44"/>
      <c r="H56" s="44"/>
      <c r="I56" s="41">
        <v>925.47</v>
      </c>
      <c r="J56" s="88">
        <f t="shared" si="22"/>
        <v>0</v>
      </c>
      <c r="K56" s="88">
        <f t="shared" si="23"/>
        <v>0</v>
      </c>
      <c r="L56" s="88">
        <f t="shared" si="24"/>
        <v>0</v>
      </c>
      <c r="M56" s="88">
        <f t="shared" si="25"/>
        <v>0</v>
      </c>
      <c r="N56" s="88">
        <f t="shared" si="26"/>
        <v>0</v>
      </c>
      <c r="O56" s="88">
        <f t="shared" si="27"/>
        <v>0</v>
      </c>
      <c r="P56" s="88"/>
      <c r="Q56" s="88"/>
      <c r="R56" s="88"/>
      <c r="S56" s="88"/>
      <c r="T56" s="88"/>
    </row>
    <row r="57" spans="1:21" ht="31.5" customHeight="1" x14ac:dyDescent="0.25">
      <c r="A57" s="43" t="s">
        <v>372</v>
      </c>
      <c r="B57" s="45" t="s">
        <v>245</v>
      </c>
      <c r="C57" s="44"/>
      <c r="D57" s="44"/>
      <c r="E57" s="44"/>
      <c r="F57" s="44"/>
      <c r="G57" s="44"/>
      <c r="H57" s="44"/>
      <c r="I57" s="41">
        <v>252.33</v>
      </c>
      <c r="J57" s="88">
        <f t="shared" si="22"/>
        <v>0</v>
      </c>
      <c r="K57" s="88">
        <f t="shared" si="23"/>
        <v>0</v>
      </c>
      <c r="L57" s="88">
        <f t="shared" si="24"/>
        <v>0</v>
      </c>
      <c r="M57" s="88">
        <f t="shared" si="25"/>
        <v>0</v>
      </c>
      <c r="N57" s="88">
        <f t="shared" si="26"/>
        <v>0</v>
      </c>
      <c r="O57" s="88">
        <f t="shared" si="27"/>
        <v>0</v>
      </c>
      <c r="P57" s="88"/>
      <c r="Q57" s="88"/>
      <c r="R57" s="88"/>
      <c r="S57" s="88"/>
      <c r="T57" s="88"/>
    </row>
    <row r="58" spans="1:21" ht="15.6" x14ac:dyDescent="0.25">
      <c r="A58" s="42" t="s">
        <v>369</v>
      </c>
      <c r="B58" s="41" t="s">
        <v>50</v>
      </c>
      <c r="C58" s="41" t="s">
        <v>50</v>
      </c>
      <c r="D58" s="41" t="s">
        <v>50</v>
      </c>
      <c r="E58" s="41" t="s">
        <v>50</v>
      </c>
      <c r="F58" s="41" t="s">
        <v>250</v>
      </c>
      <c r="G58" s="41" t="s">
        <v>50</v>
      </c>
      <c r="H58" s="41" t="s">
        <v>250</v>
      </c>
      <c r="I58" s="135" t="s">
        <v>50</v>
      </c>
      <c r="J58" s="89">
        <f t="shared" ref="J58:O58" si="28">SUM(J55:J57)</f>
        <v>0</v>
      </c>
      <c r="K58" s="89">
        <f t="shared" si="28"/>
        <v>0</v>
      </c>
      <c r="L58" s="89">
        <f t="shared" si="28"/>
        <v>0</v>
      </c>
      <c r="M58" s="89">
        <f t="shared" si="28"/>
        <v>0</v>
      </c>
      <c r="N58" s="89">
        <f t="shared" si="28"/>
        <v>0</v>
      </c>
      <c r="O58" s="89">
        <f t="shared" si="28"/>
        <v>0</v>
      </c>
      <c r="P58" s="89" t="e">
        <f t="shared" ref="P58" si="29">K58/J58*100</f>
        <v>#DIV/0!</v>
      </c>
      <c r="Q58" s="89" t="e">
        <f t="shared" ref="Q58" si="30">L58/K58*100</f>
        <v>#DIV/0!</v>
      </c>
      <c r="R58" s="89" t="e">
        <f t="shared" ref="R58" si="31">M58/L58*100</f>
        <v>#DIV/0!</v>
      </c>
      <c r="S58" s="89" t="e">
        <f t="shared" ref="S58" si="32">N58/M58*100</f>
        <v>#DIV/0!</v>
      </c>
      <c r="T58" s="89" t="e">
        <f t="shared" ref="T58" si="33">O58/N58*100</f>
        <v>#DIV/0!</v>
      </c>
    </row>
    <row r="59" spans="1:21" ht="15.6" x14ac:dyDescent="0.25">
      <c r="A59" s="327" t="s">
        <v>247</v>
      </c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</row>
    <row r="60" spans="1:21" ht="15.6" x14ac:dyDescent="0.25">
      <c r="A60" s="43" t="s">
        <v>251</v>
      </c>
      <c r="B60" s="41" t="s">
        <v>38</v>
      </c>
      <c r="C60" s="86">
        <v>85912</v>
      </c>
      <c r="D60" s="86">
        <v>92181</v>
      </c>
      <c r="E60" s="86">
        <v>96513</v>
      </c>
      <c r="F60" s="86">
        <v>99505</v>
      </c>
      <c r="G60" s="86">
        <v>103286</v>
      </c>
      <c r="H60" s="86">
        <v>107417.75</v>
      </c>
      <c r="I60" s="45">
        <v>109.5</v>
      </c>
      <c r="J60" s="88">
        <f t="shared" ref="J60:O65" si="34">C60*$I60</f>
        <v>9407364</v>
      </c>
      <c r="K60" s="88">
        <f t="shared" si="34"/>
        <v>10093819.5</v>
      </c>
      <c r="L60" s="88">
        <f t="shared" si="34"/>
        <v>10568173.5</v>
      </c>
      <c r="M60" s="88">
        <f t="shared" si="34"/>
        <v>10895797.5</v>
      </c>
      <c r="N60" s="88">
        <f t="shared" si="34"/>
        <v>11309817</v>
      </c>
      <c r="O60" s="88">
        <f t="shared" si="34"/>
        <v>11762243.625</v>
      </c>
      <c r="P60" s="88">
        <f t="shared" ref="P60:P64" si="35">K60/J60*100</f>
        <v>107.29700158301519</v>
      </c>
      <c r="Q60" s="88">
        <f t="shared" ref="Q60:Q64" si="36">L60/K60*100</f>
        <v>104.69944999511831</v>
      </c>
      <c r="R60" s="88">
        <f t="shared" ref="R60:R64" si="37">M60/L60*100</f>
        <v>103.10010050459523</v>
      </c>
      <c r="S60" s="88">
        <f t="shared" ref="S60:S64" si="38">N60/M60*100</f>
        <v>103.79980905482135</v>
      </c>
      <c r="T60" s="88">
        <f t="shared" ref="T60:T64" si="39">O60/N60*100</f>
        <v>104.00030013748234</v>
      </c>
    </row>
    <row r="61" spans="1:21" ht="15.6" x14ac:dyDescent="0.25">
      <c r="A61" s="43" t="s">
        <v>252</v>
      </c>
      <c r="B61" s="41" t="s">
        <v>38</v>
      </c>
      <c r="C61" s="86">
        <v>529.20000000000005</v>
      </c>
      <c r="D61" s="86">
        <v>731.5</v>
      </c>
      <c r="E61" s="86">
        <v>765.88</v>
      </c>
      <c r="F61" s="86">
        <v>789.62</v>
      </c>
      <c r="G61" s="86">
        <v>819.62800000000004</v>
      </c>
      <c r="H61" s="86">
        <v>852.41359999999997</v>
      </c>
      <c r="I61" s="45">
        <v>315.2</v>
      </c>
      <c r="J61" s="88">
        <f t="shared" si="34"/>
        <v>166803.84</v>
      </c>
      <c r="K61" s="88">
        <f t="shared" si="34"/>
        <v>230568.8</v>
      </c>
      <c r="L61" s="88">
        <f t="shared" si="34"/>
        <v>241405.37599999999</v>
      </c>
      <c r="M61" s="88">
        <f t="shared" si="34"/>
        <v>248888.22399999999</v>
      </c>
      <c r="N61" s="88">
        <f t="shared" si="34"/>
        <v>258346.74559999999</v>
      </c>
      <c r="O61" s="88">
        <f t="shared" si="34"/>
        <v>268680.76671999996</v>
      </c>
      <c r="P61" s="88">
        <f t="shared" si="35"/>
        <v>138.22751322751324</v>
      </c>
      <c r="Q61" s="88">
        <f t="shared" si="36"/>
        <v>104.69993164730008</v>
      </c>
      <c r="R61" s="88">
        <f t="shared" si="37"/>
        <v>103.09970230323289</v>
      </c>
      <c r="S61" s="88">
        <f t="shared" si="38"/>
        <v>103.80030900939691</v>
      </c>
      <c r="T61" s="88">
        <f t="shared" si="39"/>
        <v>104.00005856315302</v>
      </c>
    </row>
    <row r="62" spans="1:21" ht="15.6" x14ac:dyDescent="0.25">
      <c r="A62" s="43" t="s">
        <v>253</v>
      </c>
      <c r="B62" s="41" t="s">
        <v>38</v>
      </c>
      <c r="C62" s="86">
        <v>141</v>
      </c>
      <c r="D62" s="86">
        <v>317</v>
      </c>
      <c r="E62" s="86">
        <v>331.9</v>
      </c>
      <c r="F62" s="86">
        <v>342.19</v>
      </c>
      <c r="G62" s="86">
        <v>355.19099999999997</v>
      </c>
      <c r="H62" s="86">
        <v>369.39864999999998</v>
      </c>
      <c r="I62" s="45">
        <v>444</v>
      </c>
      <c r="J62" s="88">
        <f t="shared" si="34"/>
        <v>62604</v>
      </c>
      <c r="K62" s="88">
        <f t="shared" si="34"/>
        <v>140748</v>
      </c>
      <c r="L62" s="88">
        <f t="shared" si="34"/>
        <v>147363.59999999998</v>
      </c>
      <c r="M62" s="88">
        <f t="shared" si="34"/>
        <v>151932.35999999999</v>
      </c>
      <c r="N62" s="88">
        <f t="shared" si="34"/>
        <v>157704.80399999997</v>
      </c>
      <c r="O62" s="88">
        <f t="shared" si="34"/>
        <v>164013.0006</v>
      </c>
      <c r="P62" s="88">
        <f t="shared" si="35"/>
        <v>224.82269503546098</v>
      </c>
      <c r="Q62" s="88">
        <f t="shared" si="36"/>
        <v>104.70031545741323</v>
      </c>
      <c r="R62" s="88">
        <f t="shared" si="37"/>
        <v>103.10033142512806</v>
      </c>
      <c r="S62" s="88">
        <f t="shared" si="38"/>
        <v>103.79935123761652</v>
      </c>
      <c r="T62" s="88">
        <f t="shared" si="39"/>
        <v>104.00000281538667</v>
      </c>
    </row>
    <row r="63" spans="1:21" ht="15.6" x14ac:dyDescent="0.25">
      <c r="A63" s="43" t="s">
        <v>254</v>
      </c>
      <c r="B63" s="41" t="s">
        <v>38</v>
      </c>
      <c r="C63" s="86">
        <v>406</v>
      </c>
      <c r="D63" s="86">
        <v>611</v>
      </c>
      <c r="E63" s="86">
        <v>639.72</v>
      </c>
      <c r="F63" s="86">
        <v>659.55</v>
      </c>
      <c r="G63" s="86">
        <v>684.61099999999999</v>
      </c>
      <c r="H63" s="86">
        <v>711.99549999999999</v>
      </c>
      <c r="I63" s="45">
        <v>1500</v>
      </c>
      <c r="J63" s="88">
        <f t="shared" si="34"/>
        <v>609000</v>
      </c>
      <c r="K63" s="88">
        <f t="shared" si="34"/>
        <v>916500</v>
      </c>
      <c r="L63" s="88">
        <f t="shared" si="34"/>
        <v>959580</v>
      </c>
      <c r="M63" s="88">
        <f t="shared" si="34"/>
        <v>989324.99999999988</v>
      </c>
      <c r="N63" s="88">
        <f t="shared" si="34"/>
        <v>1026916.5</v>
      </c>
      <c r="O63" s="88">
        <f t="shared" si="34"/>
        <v>1067993.25</v>
      </c>
      <c r="P63" s="88">
        <f t="shared" si="35"/>
        <v>150.49261083743843</v>
      </c>
      <c r="Q63" s="88">
        <f t="shared" si="36"/>
        <v>104.70049099836334</v>
      </c>
      <c r="R63" s="88">
        <f t="shared" si="37"/>
        <v>103.09979365972612</v>
      </c>
      <c r="S63" s="88">
        <f t="shared" si="38"/>
        <v>103.79971192479722</v>
      </c>
      <c r="T63" s="88">
        <f t="shared" si="39"/>
        <v>104.00000876410107</v>
      </c>
    </row>
    <row r="64" spans="1:21" ht="15.6" x14ac:dyDescent="0.25">
      <c r="A64" s="43" t="s">
        <v>255</v>
      </c>
      <c r="B64" s="41" t="s">
        <v>38</v>
      </c>
      <c r="C64" s="86">
        <v>2727.9</v>
      </c>
      <c r="D64" s="86">
        <v>1448.1</v>
      </c>
      <c r="E64" s="86">
        <v>1516.2</v>
      </c>
      <c r="F64" s="86">
        <v>1563.2</v>
      </c>
      <c r="G64" s="86">
        <v>1622.56</v>
      </c>
      <c r="H64" s="86">
        <v>1687.4643000000001</v>
      </c>
      <c r="I64" s="45">
        <v>296.3</v>
      </c>
      <c r="J64" s="88">
        <f t="shared" si="34"/>
        <v>808276.77</v>
      </c>
      <c r="K64" s="88">
        <f t="shared" si="34"/>
        <v>429072.02999999997</v>
      </c>
      <c r="L64" s="88">
        <f t="shared" si="34"/>
        <v>449250.06000000006</v>
      </c>
      <c r="M64" s="88">
        <f t="shared" si="34"/>
        <v>463176.16000000003</v>
      </c>
      <c r="N64" s="88">
        <f t="shared" si="34"/>
        <v>480764.52799999999</v>
      </c>
      <c r="O64" s="88">
        <f t="shared" si="34"/>
        <v>499995.67209000007</v>
      </c>
      <c r="P64" s="88">
        <f t="shared" si="35"/>
        <v>53.084790498185406</v>
      </c>
      <c r="Q64" s="88">
        <f t="shared" si="36"/>
        <v>104.70271390097372</v>
      </c>
      <c r="R64" s="88">
        <f t="shared" si="37"/>
        <v>103.09985490040891</v>
      </c>
      <c r="S64" s="88">
        <f t="shared" si="38"/>
        <v>103.79733879222108</v>
      </c>
      <c r="T64" s="88">
        <f t="shared" si="39"/>
        <v>104.00011709890545</v>
      </c>
    </row>
    <row r="65" spans="1:20" ht="15.6" x14ac:dyDescent="0.25">
      <c r="A65" s="43" t="s">
        <v>256</v>
      </c>
      <c r="B65" s="41" t="s">
        <v>39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45">
        <v>90.8</v>
      </c>
      <c r="J65" s="88">
        <f t="shared" si="34"/>
        <v>0</v>
      </c>
      <c r="K65" s="88">
        <f t="shared" si="34"/>
        <v>0</v>
      </c>
      <c r="L65" s="88">
        <f t="shared" si="34"/>
        <v>0</v>
      </c>
      <c r="M65" s="88">
        <f t="shared" si="34"/>
        <v>0</v>
      </c>
      <c r="N65" s="88">
        <f t="shared" si="34"/>
        <v>0</v>
      </c>
      <c r="O65" s="88">
        <f t="shared" si="34"/>
        <v>0</v>
      </c>
      <c r="P65" s="88" t="e">
        <f t="shared" ref="P65" si="40">K65/J65*100</f>
        <v>#DIV/0!</v>
      </c>
      <c r="Q65" s="88" t="e">
        <f t="shared" ref="Q65" si="41">L65/K65*100</f>
        <v>#DIV/0!</v>
      </c>
      <c r="R65" s="88" t="e">
        <f t="shared" ref="R65" si="42">M65/L65*100</f>
        <v>#DIV/0!</v>
      </c>
      <c r="S65" s="88" t="e">
        <f t="shared" ref="S65" si="43">N65/M65*100</f>
        <v>#DIV/0!</v>
      </c>
      <c r="T65" s="88" t="e">
        <f t="shared" ref="T65" si="44">O65/N65*100</f>
        <v>#DIV/0!</v>
      </c>
    </row>
    <row r="66" spans="1:20" ht="15.6" x14ac:dyDescent="0.25">
      <c r="A66" s="42" t="s">
        <v>369</v>
      </c>
      <c r="B66" s="46" t="s">
        <v>50</v>
      </c>
      <c r="C66" s="46" t="s">
        <v>250</v>
      </c>
      <c r="D66" s="46" t="s">
        <v>250</v>
      </c>
      <c r="E66" s="46" t="s">
        <v>250</v>
      </c>
      <c r="F66" s="46" t="s">
        <v>250</v>
      </c>
      <c r="G66" s="46" t="s">
        <v>50</v>
      </c>
      <c r="H66" s="46" t="s">
        <v>250</v>
      </c>
      <c r="I66" s="135" t="s">
        <v>50</v>
      </c>
      <c r="J66" s="89">
        <f t="shared" ref="J66:O66" si="45">SUM(J60:J65)</f>
        <v>11054048.609999999</v>
      </c>
      <c r="K66" s="89">
        <f t="shared" si="45"/>
        <v>11810708.33</v>
      </c>
      <c r="L66" s="89">
        <f t="shared" si="45"/>
        <v>12365772.536</v>
      </c>
      <c r="M66" s="89">
        <f t="shared" si="45"/>
        <v>12749119.243999999</v>
      </c>
      <c r="N66" s="89">
        <f t="shared" si="45"/>
        <v>13233549.5776</v>
      </c>
      <c r="O66" s="89">
        <f t="shared" si="45"/>
        <v>13762926.314410001</v>
      </c>
      <c r="P66" s="89">
        <f>K66/J66*100</f>
        <v>106.84509130270598</v>
      </c>
      <c r="Q66" s="89">
        <f>L66/K66*100</f>
        <v>104.69966906718118</v>
      </c>
      <c r="R66" s="89">
        <f>M66/L66*100</f>
        <v>103.10006274888185</v>
      </c>
      <c r="S66" s="89">
        <f>N66/M66*100</f>
        <v>103.79971607707712</v>
      </c>
      <c r="T66" s="89">
        <f>O66/N66*100</f>
        <v>104.00026261817207</v>
      </c>
    </row>
    <row r="67" spans="1:20" ht="15.6" x14ac:dyDescent="0.25">
      <c r="A67" s="80"/>
      <c r="B67" s="38"/>
      <c r="C67" s="38"/>
      <c r="D67" s="38"/>
      <c r="E67" s="38"/>
      <c r="F67" s="38"/>
      <c r="G67" s="38"/>
      <c r="H67" s="38"/>
      <c r="I67" s="137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6" x14ac:dyDescent="0.25">
      <c r="A68" s="329" t="s">
        <v>52</v>
      </c>
      <c r="B68" s="329"/>
      <c r="C68" s="329"/>
      <c r="D68" s="329"/>
      <c r="E68" s="329"/>
      <c r="F68" s="329"/>
      <c r="G68" s="329"/>
      <c r="H68" s="329"/>
      <c r="I68" s="329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38"/>
    </row>
    <row r="69" spans="1:20" ht="15.6" x14ac:dyDescent="0.25">
      <c r="A69" s="40" t="s">
        <v>249</v>
      </c>
      <c r="B69" s="40"/>
      <c r="C69" s="40"/>
      <c r="D69" s="40"/>
      <c r="E69" s="40"/>
      <c r="F69" s="40"/>
      <c r="G69" s="40"/>
      <c r="H69" s="40"/>
      <c r="I69" s="136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38"/>
    </row>
    <row r="70" spans="1:20" ht="20.25" customHeight="1" x14ac:dyDescent="0.25">
      <c r="A70" s="328" t="s">
        <v>55</v>
      </c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8"/>
    </row>
    <row r="71" spans="1:20" ht="21" x14ac:dyDescent="0.4">
      <c r="A71" s="8"/>
      <c r="B71" s="11"/>
      <c r="C71" s="4"/>
      <c r="D71" s="4"/>
      <c r="E71" s="4"/>
      <c r="F71" s="4"/>
      <c r="G71" s="4"/>
      <c r="H71" s="4"/>
      <c r="I71" s="13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20" ht="21" x14ac:dyDescent="0.4">
      <c r="A72" s="4"/>
      <c r="B72" s="11"/>
      <c r="C72" s="4"/>
      <c r="D72" s="4"/>
      <c r="E72" s="4"/>
      <c r="F72" s="4"/>
      <c r="G72" s="4"/>
      <c r="H72" s="4"/>
      <c r="I72" s="13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20" ht="21" x14ac:dyDescent="0.4">
      <c r="A73" s="4"/>
      <c r="B73" s="11"/>
      <c r="C73" s="4"/>
      <c r="D73" s="4"/>
      <c r="E73" s="4"/>
      <c r="F73" s="4"/>
      <c r="G73" s="4"/>
      <c r="H73" s="4"/>
      <c r="I73" s="13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20" ht="21" x14ac:dyDescent="0.4">
      <c r="A74" s="4"/>
      <c r="B74" s="11"/>
      <c r="C74" s="4"/>
      <c r="D74" s="4"/>
      <c r="E74" s="4"/>
      <c r="F74" s="4"/>
      <c r="G74" s="4"/>
      <c r="H74" s="4"/>
      <c r="I74" s="13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20" ht="21" x14ac:dyDescent="0.4">
      <c r="A75" s="4"/>
      <c r="B75" s="11"/>
      <c r="C75" s="4"/>
      <c r="D75" s="4"/>
      <c r="E75" s="4"/>
      <c r="F75" s="4"/>
      <c r="G75" s="4"/>
      <c r="H75" s="4"/>
      <c r="I75" s="13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20" ht="21" x14ac:dyDescent="0.4">
      <c r="A76" s="4"/>
      <c r="B76" s="11"/>
      <c r="C76" s="4"/>
      <c r="D76" s="4"/>
      <c r="E76" s="4"/>
      <c r="F76" s="4"/>
      <c r="G76" s="4"/>
      <c r="H76" s="4"/>
      <c r="I76" s="13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20" ht="21" x14ac:dyDescent="0.4">
      <c r="A77" s="4"/>
      <c r="B77" s="11"/>
      <c r="C77" s="4"/>
      <c r="D77" s="4"/>
      <c r="E77" s="4"/>
      <c r="F77" s="4"/>
      <c r="G77" s="4"/>
      <c r="H77" s="4"/>
      <c r="I77" s="13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20" ht="21" x14ac:dyDescent="0.4">
      <c r="A78" s="4"/>
      <c r="B78" s="11"/>
      <c r="C78" s="4"/>
      <c r="D78" s="4"/>
      <c r="E78" s="4"/>
      <c r="F78" s="4"/>
      <c r="G78" s="4"/>
      <c r="H78" s="4"/>
      <c r="I78" s="13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20" x14ac:dyDescent="0.25">
      <c r="A79" s="6"/>
      <c r="B79" s="12"/>
      <c r="C79" s="6"/>
      <c r="D79" s="6"/>
      <c r="E79" s="6"/>
      <c r="F79" s="6"/>
      <c r="G79" s="6"/>
      <c r="H79" s="6"/>
      <c r="I79" s="14"/>
    </row>
    <row r="80" spans="1:20" x14ac:dyDescent="0.25">
      <c r="A80" s="6"/>
      <c r="B80" s="12"/>
      <c r="C80" s="6"/>
      <c r="D80" s="6"/>
      <c r="E80" s="6"/>
      <c r="F80" s="6"/>
      <c r="G80" s="6"/>
      <c r="H80" s="6"/>
      <c r="I80" s="14"/>
    </row>
    <row r="81" spans="1:9" x14ac:dyDescent="0.25">
      <c r="A81" s="6"/>
      <c r="B81" s="12"/>
      <c r="C81" s="6"/>
      <c r="D81" s="6"/>
      <c r="E81" s="6"/>
      <c r="F81" s="6"/>
      <c r="G81" s="6"/>
      <c r="H81" s="6"/>
      <c r="I81" s="14"/>
    </row>
    <row r="82" spans="1:9" x14ac:dyDescent="0.25">
      <c r="A82" s="6"/>
      <c r="B82" s="12"/>
      <c r="C82" s="6"/>
      <c r="D82" s="6"/>
      <c r="E82" s="6"/>
      <c r="F82" s="6"/>
      <c r="G82" s="6"/>
      <c r="H82" s="6"/>
      <c r="I82" s="14"/>
    </row>
    <row r="83" spans="1:9" x14ac:dyDescent="0.25">
      <c r="A83" s="6"/>
      <c r="B83" s="12"/>
      <c r="C83" s="6"/>
      <c r="D83" s="6"/>
      <c r="E83" s="6"/>
      <c r="F83" s="6"/>
      <c r="G83" s="6"/>
      <c r="H83" s="6"/>
      <c r="I83" s="14"/>
    </row>
    <row r="84" spans="1:9" x14ac:dyDescent="0.25">
      <c r="A84" s="6"/>
      <c r="B84" s="12"/>
      <c r="C84" s="6"/>
      <c r="D84" s="6"/>
      <c r="E84" s="6"/>
      <c r="F84" s="6"/>
      <c r="G84" s="6"/>
      <c r="H84" s="6"/>
      <c r="I84" s="14"/>
    </row>
    <row r="85" spans="1:9" x14ac:dyDescent="0.25">
      <c r="A85" s="6"/>
      <c r="B85" s="12"/>
      <c r="C85" s="6"/>
      <c r="D85" s="6"/>
      <c r="E85" s="6"/>
      <c r="F85" s="6"/>
      <c r="G85" s="6"/>
      <c r="H85" s="6"/>
      <c r="I85" s="14"/>
    </row>
  </sheetData>
  <sheetProtection formatCells="0" formatColumns="0" formatRows="0"/>
  <mergeCells count="16">
    <mergeCell ref="N1:T1"/>
    <mergeCell ref="B5:H5"/>
    <mergeCell ref="J5:O5"/>
    <mergeCell ref="A5:A6"/>
    <mergeCell ref="I5:I6"/>
    <mergeCell ref="P5:T5"/>
    <mergeCell ref="A2:T2"/>
    <mergeCell ref="A3:T3"/>
    <mergeCell ref="A8:T8"/>
    <mergeCell ref="A44:T44"/>
    <mergeCell ref="A70:S70"/>
    <mergeCell ref="A68:I68"/>
    <mergeCell ref="A54:T54"/>
    <mergeCell ref="A59:T59"/>
    <mergeCell ref="A33:T33"/>
    <mergeCell ref="A9:T9"/>
  </mergeCells>
  <phoneticPr fontId="7" type="noConversion"/>
  <printOptions horizontalCentered="1"/>
  <pageMargins left="0.59055118110236227" right="0.59055118110236227" top="0.78740157480314965" bottom="0.39370078740157483" header="0" footer="0"/>
  <pageSetup paperSize="9" scale="42" fitToHeight="11" orientation="landscape" r:id="rId1"/>
  <headerFooter alignWithMargins="0"/>
  <rowBreaks count="3" manualBreakCount="3">
    <brk id="32" max="19" man="1"/>
    <brk id="33" max="19" man="1"/>
    <brk id="4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0"/>
  </sheetPr>
  <dimension ref="A1:I268"/>
  <sheetViews>
    <sheetView view="pageBreakPreview" zoomScale="75" workbookViewId="0">
      <selection activeCell="F1" sqref="F1:I1"/>
    </sheetView>
  </sheetViews>
  <sheetFormatPr defaultColWidth="9.109375" defaultRowHeight="13.2" x14ac:dyDescent="0.25"/>
  <cols>
    <col min="1" max="1" width="42.6640625" style="20" customWidth="1"/>
    <col min="2" max="2" width="9.33203125" style="20" customWidth="1"/>
    <col min="3" max="4" width="16.33203125" style="18" customWidth="1"/>
    <col min="5" max="5" width="16" style="18" customWidth="1"/>
    <col min="6" max="6" width="17" style="18" customWidth="1"/>
    <col min="7" max="7" width="16.6640625" style="18" customWidth="1"/>
    <col min="8" max="9" width="15.33203125" style="18" customWidth="1"/>
    <col min="10" max="16384" width="9.109375" style="18"/>
  </cols>
  <sheetData>
    <row r="1" spans="1:9" ht="52.2" customHeight="1" x14ac:dyDescent="0.3">
      <c r="A1" s="16"/>
      <c r="B1" s="16"/>
      <c r="C1" s="17"/>
      <c r="D1" s="17"/>
      <c r="E1" s="17"/>
      <c r="F1" s="361" t="s">
        <v>470</v>
      </c>
      <c r="G1" s="361"/>
      <c r="H1" s="361"/>
      <c r="I1" s="361"/>
    </row>
    <row r="2" spans="1:9" ht="18.75" customHeight="1" x14ac:dyDescent="0.25">
      <c r="A2" s="362" t="s">
        <v>75</v>
      </c>
      <c r="B2" s="362"/>
      <c r="C2" s="362"/>
      <c r="D2" s="362"/>
      <c r="E2" s="362"/>
      <c r="F2" s="362"/>
      <c r="G2" s="362"/>
      <c r="H2" s="362"/>
      <c r="I2" s="362"/>
    </row>
    <row r="3" spans="1:9" ht="16.5" customHeight="1" x14ac:dyDescent="0.25">
      <c r="A3" s="363" t="s">
        <v>76</v>
      </c>
      <c r="B3" s="363"/>
      <c r="C3" s="363"/>
      <c r="D3" s="363"/>
      <c r="E3" s="363"/>
      <c r="F3" s="363"/>
      <c r="G3" s="363"/>
      <c r="H3" s="363"/>
      <c r="I3" s="363"/>
    </row>
    <row r="4" spans="1:9" ht="14.25" customHeight="1" x14ac:dyDescent="0.25">
      <c r="A4" s="39"/>
      <c r="B4" s="39"/>
      <c r="C4" s="39"/>
      <c r="D4" s="39"/>
      <c r="E4" s="39"/>
      <c r="F4" s="39"/>
      <c r="G4" s="61"/>
      <c r="H4" s="39"/>
      <c r="I4" s="39"/>
    </row>
    <row r="5" spans="1:9" ht="15.75" customHeight="1" x14ac:dyDescent="0.3">
      <c r="A5" s="364" t="s">
        <v>77</v>
      </c>
      <c r="B5" s="364"/>
      <c r="C5" s="364"/>
      <c r="D5" s="364"/>
      <c r="E5" s="364"/>
      <c r="F5" s="364"/>
      <c r="G5" s="364"/>
      <c r="H5" s="364"/>
      <c r="I5" s="364"/>
    </row>
    <row r="6" spans="1:9" ht="15.6" x14ac:dyDescent="0.25">
      <c r="A6" s="363" t="s">
        <v>78</v>
      </c>
      <c r="B6" s="363"/>
      <c r="C6" s="363"/>
      <c r="D6" s="363"/>
      <c r="E6" s="363"/>
      <c r="F6" s="363"/>
      <c r="G6" s="363"/>
      <c r="H6" s="363"/>
      <c r="I6" s="363"/>
    </row>
    <row r="7" spans="1:9" ht="13.8" thickBot="1" x14ac:dyDescent="0.3">
      <c r="A7" s="365"/>
      <c r="B7" s="365"/>
      <c r="C7" s="365"/>
      <c r="D7" s="365"/>
      <c r="E7" s="365"/>
      <c r="F7" s="365"/>
      <c r="G7" s="365"/>
      <c r="H7" s="365"/>
      <c r="I7" s="365"/>
    </row>
    <row r="8" spans="1:9" ht="18.75" customHeight="1" x14ac:dyDescent="0.25">
      <c r="A8" s="377" t="s">
        <v>79</v>
      </c>
      <c r="B8" s="380" t="s">
        <v>80</v>
      </c>
      <c r="C8" s="380" t="s">
        <v>420</v>
      </c>
      <c r="D8" s="380" t="s">
        <v>460</v>
      </c>
      <c r="E8" s="380" t="s">
        <v>461</v>
      </c>
      <c r="F8" s="375" t="s">
        <v>81</v>
      </c>
      <c r="G8" s="375"/>
      <c r="H8" s="375"/>
      <c r="I8" s="376"/>
    </row>
    <row r="9" spans="1:9" ht="18.75" customHeight="1" x14ac:dyDescent="0.25">
      <c r="A9" s="378"/>
      <c r="B9" s="381"/>
      <c r="C9" s="381"/>
      <c r="D9" s="381"/>
      <c r="E9" s="381"/>
      <c r="F9" s="320" t="s">
        <v>400</v>
      </c>
      <c r="G9" s="383"/>
      <c r="H9" s="320" t="s">
        <v>409</v>
      </c>
      <c r="I9" s="343" t="s">
        <v>435</v>
      </c>
    </row>
    <row r="10" spans="1:9" ht="52.5" customHeight="1" thickBot="1" x14ac:dyDescent="0.3">
      <c r="A10" s="379"/>
      <c r="B10" s="382"/>
      <c r="C10" s="382"/>
      <c r="D10" s="382"/>
      <c r="E10" s="382"/>
      <c r="F10" s="287" t="s">
        <v>457</v>
      </c>
      <c r="G10" s="287" t="s">
        <v>458</v>
      </c>
      <c r="H10" s="342"/>
      <c r="I10" s="344"/>
    </row>
    <row r="11" spans="1:9" ht="31.5" customHeight="1" x14ac:dyDescent="0.25">
      <c r="A11" s="77" t="s">
        <v>108</v>
      </c>
      <c r="B11" s="242" t="s">
        <v>15</v>
      </c>
      <c r="C11" s="78"/>
      <c r="D11" s="78"/>
      <c r="E11" s="78"/>
      <c r="F11" s="78"/>
      <c r="G11" s="78"/>
      <c r="H11" s="78"/>
      <c r="I11" s="79"/>
    </row>
    <row r="12" spans="1:9" ht="33" customHeight="1" x14ac:dyDescent="0.25">
      <c r="A12" s="33" t="s">
        <v>109</v>
      </c>
      <c r="B12" s="240" t="s">
        <v>15</v>
      </c>
      <c r="C12" s="64"/>
      <c r="D12" s="64"/>
      <c r="E12" s="64"/>
      <c r="F12" s="64"/>
      <c r="G12" s="64"/>
      <c r="H12" s="64"/>
      <c r="I12" s="74"/>
    </row>
    <row r="13" spans="1:9" ht="36.75" customHeight="1" x14ac:dyDescent="0.25">
      <c r="A13" s="33" t="s">
        <v>82</v>
      </c>
      <c r="B13" s="240" t="s">
        <v>83</v>
      </c>
      <c r="C13" s="53"/>
      <c r="D13" s="53"/>
      <c r="E13" s="53"/>
      <c r="F13" s="53"/>
      <c r="G13" s="53"/>
      <c r="H13" s="53"/>
      <c r="I13" s="66"/>
    </row>
    <row r="14" spans="1:9" ht="36" customHeight="1" x14ac:dyDescent="0.25">
      <c r="A14" s="33" t="s">
        <v>84</v>
      </c>
      <c r="B14" s="240" t="s">
        <v>83</v>
      </c>
      <c r="C14" s="53"/>
      <c r="D14" s="53"/>
      <c r="E14" s="53"/>
      <c r="F14" s="53"/>
      <c r="G14" s="53"/>
      <c r="H14" s="53"/>
      <c r="I14" s="66"/>
    </row>
    <row r="15" spans="1:9" ht="41.25" customHeight="1" x14ac:dyDescent="0.25">
      <c r="A15" s="33" t="s">
        <v>85</v>
      </c>
      <c r="B15" s="240" t="s">
        <v>83</v>
      </c>
      <c r="C15" s="64"/>
      <c r="D15" s="64"/>
      <c r="E15" s="64"/>
      <c r="F15" s="64"/>
      <c r="G15" s="64"/>
      <c r="H15" s="64"/>
      <c r="I15" s="74"/>
    </row>
    <row r="16" spans="1:9" ht="35.25" customHeight="1" x14ac:dyDescent="0.25">
      <c r="A16" s="32" t="s">
        <v>86</v>
      </c>
      <c r="B16" s="240" t="s">
        <v>15</v>
      </c>
      <c r="C16" s="64"/>
      <c r="D16" s="64"/>
      <c r="E16" s="64"/>
      <c r="F16" s="64"/>
      <c r="G16" s="64"/>
      <c r="H16" s="64"/>
      <c r="I16" s="74"/>
    </row>
    <row r="17" spans="1:9" ht="36.75" customHeight="1" x14ac:dyDescent="0.25">
      <c r="A17" s="33" t="s">
        <v>87</v>
      </c>
      <c r="B17" s="240" t="s">
        <v>83</v>
      </c>
      <c r="C17" s="64"/>
      <c r="D17" s="64"/>
      <c r="E17" s="64"/>
      <c r="F17" s="64"/>
      <c r="G17" s="64"/>
      <c r="H17" s="64"/>
      <c r="I17" s="74"/>
    </row>
    <row r="18" spans="1:9" ht="43.5" customHeight="1" x14ac:dyDescent="0.25">
      <c r="A18" s="33" t="s">
        <v>88</v>
      </c>
      <c r="B18" s="240" t="s">
        <v>83</v>
      </c>
      <c r="C18" s="64"/>
      <c r="D18" s="64"/>
      <c r="E18" s="64"/>
      <c r="F18" s="64"/>
      <c r="G18" s="64"/>
      <c r="H18" s="64"/>
      <c r="I18" s="74"/>
    </row>
    <row r="19" spans="1:9" ht="34.5" customHeight="1" x14ac:dyDescent="0.25">
      <c r="A19" s="33" t="s">
        <v>89</v>
      </c>
      <c r="B19" s="240" t="s">
        <v>16</v>
      </c>
      <c r="C19" s="64"/>
      <c r="D19" s="64"/>
      <c r="E19" s="64"/>
      <c r="F19" s="64"/>
      <c r="G19" s="64"/>
      <c r="H19" s="64"/>
      <c r="I19" s="74"/>
    </row>
    <row r="20" spans="1:9" ht="30.75" customHeight="1" x14ac:dyDescent="0.25">
      <c r="A20" s="33" t="s">
        <v>90</v>
      </c>
      <c r="B20" s="240"/>
      <c r="C20" s="64"/>
      <c r="D20" s="64"/>
      <c r="E20" s="64"/>
      <c r="F20" s="64"/>
      <c r="G20" s="64"/>
      <c r="H20" s="64"/>
      <c r="I20" s="74"/>
    </row>
    <row r="21" spans="1:9" ht="15.6" x14ac:dyDescent="0.25">
      <c r="A21" s="32" t="s">
        <v>91</v>
      </c>
      <c r="B21" s="240" t="s">
        <v>15</v>
      </c>
      <c r="C21" s="64"/>
      <c r="D21" s="64"/>
      <c r="E21" s="64"/>
      <c r="F21" s="64"/>
      <c r="G21" s="64"/>
      <c r="H21" s="64"/>
      <c r="I21" s="74"/>
    </row>
    <row r="22" spans="1:9" ht="15.6" x14ac:dyDescent="0.25">
      <c r="A22" s="32" t="s">
        <v>92</v>
      </c>
      <c r="B22" s="240" t="s">
        <v>15</v>
      </c>
      <c r="C22" s="64"/>
      <c r="D22" s="64"/>
      <c r="E22" s="64"/>
      <c r="F22" s="64"/>
      <c r="G22" s="64"/>
      <c r="H22" s="64"/>
      <c r="I22" s="74"/>
    </row>
    <row r="23" spans="1:9" ht="15.6" x14ac:dyDescent="0.25">
      <c r="A23" s="32" t="s">
        <v>93</v>
      </c>
      <c r="B23" s="240" t="s">
        <v>15</v>
      </c>
      <c r="C23" s="64"/>
      <c r="D23" s="64"/>
      <c r="E23" s="64"/>
      <c r="F23" s="64"/>
      <c r="G23" s="64"/>
      <c r="H23" s="64"/>
      <c r="I23" s="74"/>
    </row>
    <row r="24" spans="1:9" ht="15.6" x14ac:dyDescent="0.25">
      <c r="A24" s="32" t="s">
        <v>94</v>
      </c>
      <c r="B24" s="240" t="s">
        <v>15</v>
      </c>
      <c r="C24" s="64"/>
      <c r="D24" s="64"/>
      <c r="E24" s="64"/>
      <c r="F24" s="64"/>
      <c r="G24" s="64"/>
      <c r="H24" s="64"/>
      <c r="I24" s="74"/>
    </row>
    <row r="25" spans="1:9" ht="34.5" customHeight="1" x14ac:dyDescent="0.25">
      <c r="A25" s="33" t="s">
        <v>95</v>
      </c>
      <c r="B25" s="240"/>
      <c r="C25" s="64"/>
      <c r="D25" s="64"/>
      <c r="E25" s="64"/>
      <c r="F25" s="64"/>
      <c r="G25" s="64"/>
      <c r="H25" s="64"/>
      <c r="I25" s="74"/>
    </row>
    <row r="26" spans="1:9" ht="15.6" x14ac:dyDescent="0.25">
      <c r="A26" s="75" t="s">
        <v>96</v>
      </c>
      <c r="B26" s="240" t="s">
        <v>83</v>
      </c>
      <c r="C26" s="64"/>
      <c r="D26" s="64"/>
      <c r="E26" s="64"/>
      <c r="F26" s="64"/>
      <c r="G26" s="64"/>
      <c r="H26" s="64"/>
      <c r="I26" s="74"/>
    </row>
    <row r="27" spans="1:9" ht="15.6" x14ac:dyDescent="0.25">
      <c r="A27" s="75" t="s">
        <v>97</v>
      </c>
      <c r="B27" s="240" t="s">
        <v>83</v>
      </c>
      <c r="C27" s="64"/>
      <c r="D27" s="64"/>
      <c r="E27" s="64"/>
      <c r="F27" s="64"/>
      <c r="G27" s="64"/>
      <c r="H27" s="64"/>
      <c r="I27" s="74"/>
    </row>
    <row r="28" spans="1:9" ht="31.2" x14ac:dyDescent="0.25">
      <c r="A28" s="32" t="s">
        <v>98</v>
      </c>
      <c r="B28" s="240" t="s">
        <v>83</v>
      </c>
      <c r="C28" s="64"/>
      <c r="D28" s="64"/>
      <c r="E28" s="64"/>
      <c r="F28" s="64"/>
      <c r="G28" s="64"/>
      <c r="H28" s="64"/>
      <c r="I28" s="74"/>
    </row>
    <row r="29" spans="1:9" ht="15.6" x14ac:dyDescent="0.25">
      <c r="A29" s="75" t="s">
        <v>96</v>
      </c>
      <c r="B29" s="240" t="s">
        <v>83</v>
      </c>
      <c r="C29" s="64"/>
      <c r="D29" s="64"/>
      <c r="E29" s="64"/>
      <c r="F29" s="64"/>
      <c r="G29" s="64"/>
      <c r="H29" s="64"/>
      <c r="I29" s="74"/>
    </row>
    <row r="30" spans="1:9" ht="15.6" x14ac:dyDescent="0.25">
      <c r="A30" s="75" t="s">
        <v>97</v>
      </c>
      <c r="B30" s="240" t="s">
        <v>83</v>
      </c>
      <c r="C30" s="64"/>
      <c r="D30" s="64"/>
      <c r="E30" s="64"/>
      <c r="F30" s="64"/>
      <c r="G30" s="64"/>
      <c r="H30" s="64"/>
      <c r="I30" s="74"/>
    </row>
    <row r="31" spans="1:9" ht="33" customHeight="1" x14ac:dyDescent="0.25">
      <c r="A31" s="33" t="s">
        <v>99</v>
      </c>
      <c r="B31" s="240" t="s">
        <v>83</v>
      </c>
      <c r="C31" s="64"/>
      <c r="D31" s="64"/>
      <c r="E31" s="64"/>
      <c r="F31" s="64"/>
      <c r="G31" s="64"/>
      <c r="H31" s="64"/>
      <c r="I31" s="74"/>
    </row>
    <row r="32" spans="1:9" ht="15.6" x14ac:dyDescent="0.25">
      <c r="A32" s="32" t="s">
        <v>100</v>
      </c>
      <c r="B32" s="240"/>
      <c r="C32" s="64"/>
      <c r="D32" s="64"/>
      <c r="E32" s="64"/>
      <c r="F32" s="64"/>
      <c r="G32" s="64"/>
      <c r="H32" s="64"/>
      <c r="I32" s="74"/>
    </row>
    <row r="33" spans="1:9" ht="15.6" x14ac:dyDescent="0.25">
      <c r="A33" s="75" t="s">
        <v>0</v>
      </c>
      <c r="B33" s="240" t="s">
        <v>83</v>
      </c>
      <c r="C33" s="64"/>
      <c r="D33" s="64"/>
      <c r="E33" s="64"/>
      <c r="F33" s="64"/>
      <c r="G33" s="64"/>
      <c r="H33" s="64"/>
      <c r="I33" s="74"/>
    </row>
    <row r="34" spans="1:9" ht="15.6" x14ac:dyDescent="0.25">
      <c r="A34" s="75" t="s">
        <v>1</v>
      </c>
      <c r="B34" s="240" t="s">
        <v>83</v>
      </c>
      <c r="C34" s="64"/>
      <c r="D34" s="64"/>
      <c r="E34" s="64"/>
      <c r="F34" s="64"/>
      <c r="G34" s="64"/>
      <c r="H34" s="64"/>
      <c r="I34" s="74"/>
    </row>
    <row r="35" spans="1:9" ht="15.6" x14ac:dyDescent="0.25">
      <c r="A35" s="75" t="s">
        <v>101</v>
      </c>
      <c r="B35" s="240" t="s">
        <v>83</v>
      </c>
      <c r="C35" s="64"/>
      <c r="D35" s="64"/>
      <c r="E35" s="64"/>
      <c r="F35" s="64"/>
      <c r="G35" s="64"/>
      <c r="H35" s="64"/>
      <c r="I35" s="74"/>
    </row>
    <row r="36" spans="1:9" ht="32.25" customHeight="1" x14ac:dyDescent="0.25">
      <c r="A36" s="33" t="s">
        <v>102</v>
      </c>
      <c r="B36" s="240" t="s">
        <v>103</v>
      </c>
      <c r="C36" s="53"/>
      <c r="D36" s="53"/>
      <c r="E36" s="53"/>
      <c r="F36" s="53"/>
      <c r="G36" s="53"/>
      <c r="H36" s="53"/>
      <c r="I36" s="66"/>
    </row>
    <row r="37" spans="1:9" ht="32.25" customHeight="1" x14ac:dyDescent="0.25">
      <c r="A37" s="33" t="s">
        <v>110</v>
      </c>
      <c r="B37" s="240" t="s">
        <v>25</v>
      </c>
      <c r="C37" s="53"/>
      <c r="D37" s="53"/>
      <c r="E37" s="53"/>
      <c r="F37" s="53"/>
      <c r="G37" s="53"/>
      <c r="H37" s="53"/>
      <c r="I37" s="66"/>
    </row>
    <row r="38" spans="1:9" ht="34.5" customHeight="1" x14ac:dyDescent="0.25">
      <c r="A38" s="33" t="s">
        <v>30</v>
      </c>
      <c r="B38" s="240" t="s">
        <v>83</v>
      </c>
      <c r="C38" s="53"/>
      <c r="D38" s="53"/>
      <c r="E38" s="53"/>
      <c r="F38" s="53"/>
      <c r="G38" s="53"/>
      <c r="H38" s="53"/>
      <c r="I38" s="66"/>
    </row>
    <row r="39" spans="1:9" ht="34.5" customHeight="1" thickBot="1" x14ac:dyDescent="0.3">
      <c r="A39" s="76" t="s">
        <v>104</v>
      </c>
      <c r="B39" s="239" t="s">
        <v>83</v>
      </c>
      <c r="C39" s="68"/>
      <c r="D39" s="68"/>
      <c r="E39" s="68"/>
      <c r="F39" s="68"/>
      <c r="G39" s="68"/>
      <c r="H39" s="68"/>
      <c r="I39" s="69"/>
    </row>
    <row r="40" spans="1:9" ht="13.5" customHeight="1" x14ac:dyDescent="0.3">
      <c r="A40" s="47"/>
      <c r="B40" s="39"/>
      <c r="C40" s="48"/>
      <c r="D40" s="48"/>
      <c r="E40" s="48"/>
      <c r="F40" s="48"/>
      <c r="G40" s="48"/>
      <c r="H40" s="48"/>
      <c r="I40" s="48"/>
    </row>
    <row r="41" spans="1:9" ht="19.5" customHeight="1" thickBot="1" x14ac:dyDescent="0.35">
      <c r="A41" s="49"/>
      <c r="B41" s="50"/>
      <c r="C41" s="51"/>
      <c r="D41" s="51"/>
      <c r="E41" s="51"/>
      <c r="F41" s="51"/>
      <c r="G41" s="51"/>
      <c r="H41" s="51"/>
      <c r="I41" s="51"/>
    </row>
    <row r="42" spans="1:9" ht="15.75" customHeight="1" x14ac:dyDescent="0.25">
      <c r="A42" s="367" t="s">
        <v>105</v>
      </c>
      <c r="B42" s="346" t="s">
        <v>80</v>
      </c>
      <c r="C42" s="346" t="s">
        <v>420</v>
      </c>
      <c r="D42" s="346" t="s">
        <v>460</v>
      </c>
      <c r="E42" s="346" t="s">
        <v>461</v>
      </c>
      <c r="F42" s="340" t="s">
        <v>81</v>
      </c>
      <c r="G42" s="340"/>
      <c r="H42" s="340"/>
      <c r="I42" s="341"/>
    </row>
    <row r="43" spans="1:9" ht="15.75" customHeight="1" x14ac:dyDescent="0.25">
      <c r="A43" s="373"/>
      <c r="B43" s="352"/>
      <c r="C43" s="352"/>
      <c r="D43" s="352"/>
      <c r="E43" s="352"/>
      <c r="F43" s="354" t="s">
        <v>400</v>
      </c>
      <c r="G43" s="355"/>
      <c r="H43" s="356" t="s">
        <v>409</v>
      </c>
      <c r="I43" s="338" t="s">
        <v>435</v>
      </c>
    </row>
    <row r="44" spans="1:9" ht="51.75" customHeight="1" thickBot="1" x14ac:dyDescent="0.3">
      <c r="A44" s="374"/>
      <c r="B44" s="353"/>
      <c r="C44" s="353"/>
      <c r="D44" s="353"/>
      <c r="E44" s="353"/>
      <c r="F44" s="283" t="str">
        <f>F10</f>
        <v xml:space="preserve">1 вариант (КОНСЕРВАТИВНЫЙ) </v>
      </c>
      <c r="G44" s="283" t="str">
        <f>G10</f>
        <v xml:space="preserve">2 вариант (БАЗОВЫЙ) </v>
      </c>
      <c r="H44" s="353"/>
      <c r="I44" s="339"/>
    </row>
    <row r="45" spans="1:9" ht="31.2" x14ac:dyDescent="0.25">
      <c r="A45" s="241"/>
      <c r="B45" s="73" t="s">
        <v>106</v>
      </c>
      <c r="C45" s="70"/>
      <c r="D45" s="70"/>
      <c r="E45" s="70"/>
      <c r="F45" s="70"/>
      <c r="G45" s="70"/>
      <c r="H45" s="70"/>
      <c r="I45" s="71"/>
    </row>
    <row r="46" spans="1:9" ht="16.2" thickBot="1" x14ac:dyDescent="0.3">
      <c r="A46" s="67"/>
      <c r="B46" s="34"/>
      <c r="C46" s="68"/>
      <c r="D46" s="68"/>
      <c r="E46" s="68"/>
      <c r="F46" s="68"/>
      <c r="G46" s="68"/>
      <c r="H46" s="68"/>
      <c r="I46" s="69"/>
    </row>
    <row r="47" spans="1:9" s="21" customFormat="1" ht="22.5" customHeight="1" x14ac:dyDescent="0.3">
      <c r="A47" s="52"/>
      <c r="B47" s="52"/>
      <c r="C47" s="48"/>
      <c r="D47" s="48"/>
      <c r="E47" s="48"/>
      <c r="F47" s="48"/>
      <c r="G47" s="48"/>
      <c r="H47" s="48"/>
      <c r="I47" s="48"/>
    </row>
    <row r="48" spans="1:9" s="21" customFormat="1" ht="22.5" customHeight="1" x14ac:dyDescent="0.25">
      <c r="A48" s="366" t="s">
        <v>462</v>
      </c>
      <c r="B48" s="366"/>
      <c r="C48" s="366"/>
      <c r="D48" s="366"/>
      <c r="E48" s="366"/>
      <c r="F48" s="366"/>
      <c r="G48" s="366"/>
      <c r="H48" s="366"/>
      <c r="I48" s="366"/>
    </row>
    <row r="49" spans="1:9" s="21" customFormat="1" ht="22.5" customHeight="1" thickBot="1" x14ac:dyDescent="0.3">
      <c r="A49" s="57"/>
      <c r="B49" s="57"/>
      <c r="C49" s="57"/>
      <c r="D49" s="57"/>
      <c r="E49" s="57"/>
      <c r="F49" s="57"/>
      <c r="G49" s="62"/>
      <c r="H49" s="57"/>
      <c r="I49" s="57"/>
    </row>
    <row r="50" spans="1:9" s="21" customFormat="1" ht="63.75" customHeight="1" x14ac:dyDescent="0.25">
      <c r="A50" s="367" t="s">
        <v>150</v>
      </c>
      <c r="B50" s="369" t="s">
        <v>120</v>
      </c>
      <c r="C50" s="370"/>
      <c r="D50" s="346" t="s">
        <v>121</v>
      </c>
      <c r="E50" s="346" t="s">
        <v>122</v>
      </c>
      <c r="F50" s="350" t="s">
        <v>125</v>
      </c>
      <c r="G50" s="351"/>
      <c r="H50" s="346" t="s">
        <v>126</v>
      </c>
      <c r="I50" s="348" t="s">
        <v>111</v>
      </c>
    </row>
    <row r="51" spans="1:9" s="21" customFormat="1" ht="36.75" customHeight="1" thickBot="1" x14ac:dyDescent="0.3">
      <c r="A51" s="368"/>
      <c r="B51" s="371"/>
      <c r="C51" s="372"/>
      <c r="D51" s="347"/>
      <c r="E51" s="347"/>
      <c r="F51" s="72" t="s">
        <v>123</v>
      </c>
      <c r="G51" s="72" t="s">
        <v>124</v>
      </c>
      <c r="H51" s="347"/>
      <c r="I51" s="349"/>
    </row>
    <row r="52" spans="1:9" s="21" customFormat="1" ht="36.75" customHeight="1" x14ac:dyDescent="0.25">
      <c r="A52" s="359" t="s">
        <v>113</v>
      </c>
      <c r="B52" s="360" t="s">
        <v>433</v>
      </c>
      <c r="C52" s="360"/>
      <c r="D52" s="70"/>
      <c r="E52" s="70"/>
      <c r="F52" s="70"/>
      <c r="G52" s="70"/>
      <c r="H52" s="70"/>
      <c r="I52" s="71"/>
    </row>
    <row r="53" spans="1:9" s="21" customFormat="1" ht="21" customHeight="1" x14ac:dyDescent="0.25">
      <c r="A53" s="357"/>
      <c r="B53" s="358">
        <v>2023</v>
      </c>
      <c r="C53" s="358">
        <v>2013</v>
      </c>
      <c r="D53" s="53"/>
      <c r="E53" s="53"/>
      <c r="F53" s="53"/>
      <c r="G53" s="53"/>
      <c r="H53" s="53"/>
      <c r="I53" s="66"/>
    </row>
    <row r="54" spans="1:9" s="21" customFormat="1" ht="21.75" customHeight="1" x14ac:dyDescent="0.25">
      <c r="A54" s="357"/>
      <c r="B54" s="358">
        <v>2024</v>
      </c>
      <c r="C54" s="358">
        <v>2013</v>
      </c>
      <c r="D54" s="53"/>
      <c r="E54" s="53"/>
      <c r="F54" s="53"/>
      <c r="G54" s="53"/>
      <c r="H54" s="53"/>
      <c r="I54" s="66"/>
    </row>
    <row r="55" spans="1:9" s="21" customFormat="1" ht="21.75" customHeight="1" x14ac:dyDescent="0.25">
      <c r="A55" s="357"/>
      <c r="B55" s="358">
        <v>2025</v>
      </c>
      <c r="C55" s="358">
        <v>2013</v>
      </c>
      <c r="D55" s="53"/>
      <c r="E55" s="53"/>
      <c r="F55" s="53"/>
      <c r="G55" s="53"/>
      <c r="H55" s="53"/>
      <c r="I55" s="66"/>
    </row>
    <row r="56" spans="1:9" s="21" customFormat="1" ht="16.5" customHeight="1" x14ac:dyDescent="0.25">
      <c r="A56" s="357"/>
      <c r="B56" s="358"/>
      <c r="C56" s="358"/>
      <c r="D56" s="53"/>
      <c r="E56" s="53"/>
      <c r="F56" s="53"/>
      <c r="G56" s="53"/>
      <c r="H56" s="53"/>
      <c r="I56" s="66"/>
    </row>
    <row r="57" spans="1:9" s="21" customFormat="1" ht="36.75" customHeight="1" x14ac:dyDescent="0.25">
      <c r="A57" s="357" t="s">
        <v>127</v>
      </c>
      <c r="B57" s="358" t="s">
        <v>433</v>
      </c>
      <c r="C57" s="358"/>
      <c r="D57" s="53"/>
      <c r="E57" s="53"/>
      <c r="F57" s="53"/>
      <c r="G57" s="53"/>
      <c r="H57" s="53"/>
      <c r="I57" s="66"/>
    </row>
    <row r="58" spans="1:9" s="21" customFormat="1" ht="19.5" customHeight="1" x14ac:dyDescent="0.25">
      <c r="A58" s="357"/>
      <c r="B58" s="358">
        <v>2023</v>
      </c>
      <c r="C58" s="358">
        <v>2013</v>
      </c>
      <c r="D58" s="53"/>
      <c r="E58" s="53"/>
      <c r="F58" s="53"/>
      <c r="G58" s="53"/>
      <c r="H58" s="53"/>
      <c r="I58" s="66"/>
    </row>
    <row r="59" spans="1:9" s="21" customFormat="1" ht="18.75" customHeight="1" x14ac:dyDescent="0.25">
      <c r="A59" s="357"/>
      <c r="B59" s="358">
        <v>2024</v>
      </c>
      <c r="C59" s="358">
        <v>2013</v>
      </c>
      <c r="D59" s="53"/>
      <c r="E59" s="53"/>
      <c r="F59" s="53"/>
      <c r="G59" s="53"/>
      <c r="H59" s="53"/>
      <c r="I59" s="66"/>
    </row>
    <row r="60" spans="1:9" s="21" customFormat="1" ht="19.5" customHeight="1" x14ac:dyDescent="0.25">
      <c r="A60" s="357"/>
      <c r="B60" s="358">
        <v>2025</v>
      </c>
      <c r="C60" s="358">
        <v>2013</v>
      </c>
      <c r="D60" s="53"/>
      <c r="E60" s="53"/>
      <c r="F60" s="53"/>
      <c r="G60" s="53"/>
      <c r="H60" s="53"/>
      <c r="I60" s="66"/>
    </row>
    <row r="61" spans="1:9" s="21" customFormat="1" ht="18.75" customHeight="1" x14ac:dyDescent="0.25">
      <c r="A61" s="357"/>
      <c r="B61" s="358"/>
      <c r="C61" s="358"/>
      <c r="D61" s="53"/>
      <c r="E61" s="53"/>
      <c r="F61" s="53"/>
      <c r="G61" s="53"/>
      <c r="H61" s="53"/>
      <c r="I61" s="66"/>
    </row>
    <row r="62" spans="1:9" s="21" customFormat="1" ht="36.75" customHeight="1" thickBot="1" x14ac:dyDescent="0.3">
      <c r="A62" s="67" t="s">
        <v>399</v>
      </c>
      <c r="B62" s="345"/>
      <c r="C62" s="345"/>
      <c r="D62" s="68"/>
      <c r="E62" s="68"/>
      <c r="F62" s="68"/>
      <c r="G62" s="68"/>
      <c r="H62" s="68"/>
      <c r="I62" s="69"/>
    </row>
    <row r="63" spans="1:9" s="21" customFormat="1" ht="22.5" customHeight="1" x14ac:dyDescent="0.3">
      <c r="A63" s="52"/>
      <c r="B63" s="52"/>
      <c r="C63" s="48"/>
      <c r="D63" s="48"/>
      <c r="E63" s="48"/>
      <c r="F63" s="48"/>
      <c r="G63" s="48"/>
      <c r="H63" s="48"/>
      <c r="I63" s="48"/>
    </row>
    <row r="64" spans="1:9" s="21" customFormat="1" ht="22.5" customHeight="1" x14ac:dyDescent="0.3">
      <c r="A64" s="52"/>
      <c r="B64" s="52"/>
      <c r="C64" s="48"/>
      <c r="D64" s="48"/>
      <c r="E64" s="48"/>
      <c r="F64" s="48"/>
      <c r="G64" s="48"/>
      <c r="H64" s="48"/>
      <c r="I64" s="48"/>
    </row>
    <row r="65" spans="1:9" s="21" customFormat="1" ht="22.5" customHeight="1" x14ac:dyDescent="0.3">
      <c r="A65" s="52"/>
      <c r="B65" s="52"/>
      <c r="C65" s="48"/>
      <c r="D65" s="48"/>
      <c r="E65" s="48"/>
      <c r="F65" s="48"/>
      <c r="G65" s="48"/>
      <c r="H65" s="48"/>
      <c r="I65" s="48"/>
    </row>
    <row r="66" spans="1:9" s="21" customFormat="1" ht="22.5" customHeight="1" x14ac:dyDescent="0.3">
      <c r="A66" s="52"/>
      <c r="B66" s="52"/>
      <c r="C66" s="48"/>
      <c r="D66" s="48"/>
      <c r="E66" s="48"/>
      <c r="F66" s="48"/>
      <c r="G66" s="48"/>
      <c r="H66" s="48"/>
      <c r="I66" s="48"/>
    </row>
    <row r="67" spans="1:9" ht="27" customHeight="1" x14ac:dyDescent="0.3">
      <c r="A67" s="50" t="s">
        <v>107</v>
      </c>
      <c r="B67" s="54"/>
      <c r="C67" s="55"/>
      <c r="D67" s="55"/>
      <c r="E67" s="55"/>
      <c r="F67" s="55"/>
      <c r="G67" s="55"/>
      <c r="H67" s="55"/>
      <c r="I67" s="55"/>
    </row>
    <row r="68" spans="1:9" ht="7.5" customHeight="1" x14ac:dyDescent="0.25">
      <c r="A68" s="56"/>
      <c r="B68" s="56"/>
      <c r="C68" s="35"/>
      <c r="D68" s="35"/>
      <c r="E68" s="35"/>
      <c r="F68" s="35"/>
      <c r="G68" s="35"/>
      <c r="H68" s="35"/>
      <c r="I68" s="35"/>
    </row>
    <row r="69" spans="1:9" x14ac:dyDescent="0.25">
      <c r="A69" s="56"/>
      <c r="B69" s="56"/>
      <c r="C69" s="35"/>
      <c r="D69" s="35"/>
      <c r="E69" s="35"/>
      <c r="F69" s="35"/>
      <c r="G69" s="35"/>
      <c r="H69" s="35"/>
      <c r="I69" s="35"/>
    </row>
    <row r="70" spans="1:9" x14ac:dyDescent="0.25">
      <c r="A70" s="56"/>
      <c r="B70" s="56"/>
      <c r="C70" s="35"/>
      <c r="D70" s="35"/>
      <c r="E70" s="35"/>
      <c r="F70" s="35"/>
      <c r="G70" s="35"/>
      <c r="H70" s="35"/>
      <c r="I70" s="35"/>
    </row>
    <row r="71" spans="1:9" x14ac:dyDescent="0.25">
      <c r="A71" s="56"/>
      <c r="B71" s="56"/>
      <c r="C71" s="35"/>
      <c r="D71" s="35"/>
      <c r="E71" s="35"/>
      <c r="F71" s="35"/>
      <c r="G71" s="35"/>
      <c r="H71" s="35"/>
      <c r="I71" s="35"/>
    </row>
    <row r="72" spans="1:9" x14ac:dyDescent="0.25">
      <c r="A72" s="56"/>
      <c r="B72" s="56"/>
      <c r="C72" s="35"/>
      <c r="D72" s="35"/>
      <c r="E72" s="35"/>
      <c r="F72" s="35"/>
      <c r="G72" s="35"/>
      <c r="H72" s="35"/>
      <c r="I72" s="35"/>
    </row>
    <row r="73" spans="1:9" x14ac:dyDescent="0.25">
      <c r="A73" s="56"/>
      <c r="B73" s="56"/>
      <c r="C73" s="35"/>
      <c r="D73" s="35"/>
      <c r="E73" s="35"/>
      <c r="F73" s="35"/>
      <c r="G73" s="35"/>
      <c r="H73" s="35"/>
      <c r="I73" s="35"/>
    </row>
    <row r="74" spans="1:9" x14ac:dyDescent="0.25">
      <c r="A74" s="56"/>
      <c r="B74" s="56"/>
      <c r="C74" s="35"/>
      <c r="D74" s="35"/>
      <c r="E74" s="35"/>
      <c r="F74" s="35"/>
      <c r="G74" s="35"/>
      <c r="H74" s="35"/>
      <c r="I74" s="35"/>
    </row>
    <row r="75" spans="1:9" x14ac:dyDescent="0.25">
      <c r="A75" s="56"/>
      <c r="B75" s="56"/>
      <c r="C75" s="35"/>
      <c r="D75" s="35"/>
      <c r="E75" s="35"/>
      <c r="F75" s="35"/>
      <c r="G75" s="35"/>
      <c r="H75" s="35"/>
      <c r="I75" s="35"/>
    </row>
    <row r="76" spans="1:9" x14ac:dyDescent="0.25">
      <c r="A76" s="56"/>
      <c r="B76" s="56"/>
      <c r="C76" s="35"/>
      <c r="D76" s="35"/>
      <c r="E76" s="35"/>
      <c r="F76" s="35"/>
      <c r="G76" s="35"/>
      <c r="H76" s="35"/>
      <c r="I76" s="35"/>
    </row>
    <row r="77" spans="1:9" x14ac:dyDescent="0.25">
      <c r="A77" s="56"/>
      <c r="B77" s="56"/>
      <c r="C77" s="35"/>
      <c r="D77" s="35"/>
      <c r="E77" s="35"/>
      <c r="F77" s="35"/>
      <c r="G77" s="35"/>
      <c r="H77" s="35"/>
      <c r="I77" s="35"/>
    </row>
    <row r="78" spans="1:9" x14ac:dyDescent="0.25">
      <c r="A78" s="56"/>
      <c r="B78" s="56"/>
      <c r="C78" s="35"/>
      <c r="D78" s="35"/>
      <c r="E78" s="35"/>
      <c r="F78" s="35"/>
      <c r="G78" s="35"/>
      <c r="H78" s="35"/>
      <c r="I78" s="35"/>
    </row>
    <row r="79" spans="1:9" x14ac:dyDescent="0.25">
      <c r="A79" s="56"/>
      <c r="B79" s="56"/>
      <c r="C79" s="35"/>
      <c r="D79" s="35"/>
      <c r="E79" s="35"/>
      <c r="F79" s="35"/>
      <c r="G79" s="35"/>
      <c r="H79" s="35"/>
      <c r="I79" s="35"/>
    </row>
    <row r="80" spans="1:9" x14ac:dyDescent="0.25">
      <c r="A80" s="56"/>
      <c r="B80" s="56"/>
      <c r="C80" s="35"/>
      <c r="D80" s="35"/>
      <c r="E80" s="35"/>
      <c r="F80" s="35"/>
      <c r="G80" s="35"/>
      <c r="H80" s="35"/>
      <c r="I80" s="35"/>
    </row>
    <row r="81" spans="1:9" x14ac:dyDescent="0.25">
      <c r="A81" s="56"/>
      <c r="B81" s="56"/>
      <c r="C81" s="35"/>
      <c r="D81" s="35"/>
      <c r="E81" s="35"/>
      <c r="F81" s="35"/>
      <c r="G81" s="35"/>
      <c r="H81" s="35"/>
      <c r="I81" s="35"/>
    </row>
    <row r="82" spans="1:9" x14ac:dyDescent="0.25">
      <c r="A82" s="56"/>
      <c r="B82" s="56"/>
      <c r="C82" s="35"/>
      <c r="D82" s="35"/>
      <c r="E82" s="35"/>
      <c r="F82" s="35"/>
      <c r="G82" s="35"/>
      <c r="H82" s="35"/>
      <c r="I82" s="35"/>
    </row>
    <row r="83" spans="1:9" x14ac:dyDescent="0.25">
      <c r="A83" s="56"/>
      <c r="B83" s="56"/>
      <c r="C83" s="35"/>
      <c r="D83" s="35"/>
      <c r="E83" s="35"/>
      <c r="F83" s="35"/>
      <c r="G83" s="35"/>
      <c r="H83" s="35"/>
      <c r="I83" s="35"/>
    </row>
    <row r="84" spans="1:9" x14ac:dyDescent="0.25">
      <c r="A84" s="56"/>
      <c r="B84" s="56"/>
      <c r="C84" s="35"/>
      <c r="D84" s="35"/>
      <c r="E84" s="35"/>
      <c r="F84" s="35"/>
      <c r="G84" s="35"/>
      <c r="H84" s="35"/>
      <c r="I84" s="35"/>
    </row>
    <row r="85" spans="1:9" x14ac:dyDescent="0.25">
      <c r="A85" s="56"/>
      <c r="B85" s="56"/>
      <c r="C85" s="35"/>
      <c r="D85" s="35"/>
      <c r="E85" s="35"/>
      <c r="F85" s="35"/>
      <c r="G85" s="35"/>
      <c r="H85" s="35"/>
      <c r="I85" s="35"/>
    </row>
    <row r="86" spans="1:9" x14ac:dyDescent="0.25">
      <c r="A86" s="56"/>
      <c r="B86" s="56"/>
      <c r="C86" s="35"/>
      <c r="D86" s="35"/>
      <c r="E86" s="35"/>
      <c r="F86" s="35"/>
      <c r="G86" s="35"/>
      <c r="H86" s="35"/>
      <c r="I86" s="35"/>
    </row>
    <row r="87" spans="1:9" x14ac:dyDescent="0.25">
      <c r="A87" s="56"/>
      <c r="B87" s="56"/>
      <c r="C87" s="35"/>
      <c r="D87" s="35"/>
      <c r="E87" s="35"/>
      <c r="F87" s="35"/>
      <c r="G87" s="35"/>
      <c r="H87" s="35"/>
      <c r="I87" s="35"/>
    </row>
    <row r="88" spans="1:9" x14ac:dyDescent="0.25">
      <c r="A88" s="56"/>
      <c r="B88" s="56"/>
      <c r="C88" s="35"/>
      <c r="D88" s="35"/>
      <c r="E88" s="35"/>
      <c r="F88" s="35"/>
      <c r="G88" s="35"/>
      <c r="H88" s="35"/>
      <c r="I88" s="35"/>
    </row>
    <row r="89" spans="1:9" x14ac:dyDescent="0.25">
      <c r="A89" s="56"/>
      <c r="B89" s="56"/>
      <c r="C89" s="35"/>
      <c r="D89" s="35"/>
      <c r="E89" s="35"/>
      <c r="F89" s="35"/>
      <c r="G89" s="35"/>
      <c r="H89" s="35"/>
      <c r="I89" s="35"/>
    </row>
    <row r="90" spans="1:9" x14ac:dyDescent="0.25">
      <c r="A90" s="56"/>
      <c r="B90" s="56"/>
      <c r="C90" s="35"/>
      <c r="D90" s="35"/>
      <c r="E90" s="35"/>
      <c r="F90" s="35"/>
      <c r="G90" s="35"/>
      <c r="H90" s="35"/>
      <c r="I90" s="35"/>
    </row>
    <row r="91" spans="1:9" x14ac:dyDescent="0.25">
      <c r="A91" s="56"/>
      <c r="B91" s="56"/>
      <c r="C91" s="35"/>
      <c r="D91" s="35"/>
      <c r="E91" s="35"/>
      <c r="F91" s="35"/>
      <c r="G91" s="35"/>
      <c r="H91" s="35"/>
      <c r="I91" s="35"/>
    </row>
    <row r="92" spans="1:9" x14ac:dyDescent="0.25">
      <c r="A92" s="56"/>
      <c r="B92" s="56"/>
      <c r="C92" s="35"/>
      <c r="D92" s="35"/>
      <c r="E92" s="35"/>
      <c r="F92" s="35"/>
      <c r="G92" s="35"/>
      <c r="H92" s="35"/>
      <c r="I92" s="35"/>
    </row>
    <row r="93" spans="1:9" x14ac:dyDescent="0.25">
      <c r="A93" s="56"/>
      <c r="B93" s="56"/>
      <c r="C93" s="35"/>
      <c r="D93" s="35"/>
      <c r="E93" s="35"/>
      <c r="F93" s="35"/>
      <c r="G93" s="35"/>
      <c r="H93" s="35"/>
      <c r="I93" s="35"/>
    </row>
    <row r="94" spans="1:9" x14ac:dyDescent="0.25">
      <c r="A94" s="56"/>
      <c r="B94" s="56"/>
      <c r="C94" s="35"/>
      <c r="D94" s="35"/>
      <c r="E94" s="35"/>
      <c r="F94" s="35"/>
      <c r="G94" s="35"/>
      <c r="H94" s="35"/>
      <c r="I94" s="35"/>
    </row>
    <row r="95" spans="1:9" x14ac:dyDescent="0.25">
      <c r="A95" s="56"/>
      <c r="B95" s="56"/>
      <c r="C95" s="35"/>
      <c r="D95" s="35"/>
      <c r="E95" s="35"/>
      <c r="F95" s="35"/>
      <c r="G95" s="35"/>
      <c r="H95" s="35"/>
      <c r="I95" s="35"/>
    </row>
    <row r="96" spans="1:9" x14ac:dyDescent="0.25">
      <c r="A96" s="56"/>
      <c r="B96" s="56"/>
      <c r="C96" s="35"/>
      <c r="D96" s="35"/>
      <c r="E96" s="35"/>
      <c r="F96" s="35"/>
      <c r="G96" s="35"/>
      <c r="H96" s="35"/>
      <c r="I96" s="35"/>
    </row>
    <row r="97" spans="1:9" x14ac:dyDescent="0.25">
      <c r="A97" s="56"/>
      <c r="B97" s="56"/>
      <c r="C97" s="35"/>
      <c r="D97" s="35"/>
      <c r="E97" s="35"/>
      <c r="F97" s="35"/>
      <c r="G97" s="35"/>
      <c r="H97" s="35"/>
      <c r="I97" s="35"/>
    </row>
    <row r="98" spans="1:9" x14ac:dyDescent="0.25">
      <c r="A98" s="56"/>
      <c r="B98" s="56"/>
      <c r="C98" s="35"/>
      <c r="D98" s="35"/>
      <c r="E98" s="35"/>
      <c r="F98" s="35"/>
      <c r="G98" s="35"/>
      <c r="H98" s="35"/>
      <c r="I98" s="35"/>
    </row>
    <row r="99" spans="1:9" x14ac:dyDescent="0.25">
      <c r="A99" s="56"/>
      <c r="B99" s="56"/>
      <c r="C99" s="35"/>
      <c r="D99" s="35"/>
      <c r="E99" s="35"/>
      <c r="F99" s="35"/>
      <c r="G99" s="35"/>
      <c r="H99" s="35"/>
      <c r="I99" s="35"/>
    </row>
    <row r="100" spans="1:9" x14ac:dyDescent="0.25">
      <c r="A100" s="56"/>
      <c r="B100" s="56"/>
      <c r="C100" s="35"/>
      <c r="D100" s="35"/>
      <c r="E100" s="35"/>
      <c r="F100" s="35"/>
      <c r="G100" s="35"/>
      <c r="H100" s="35"/>
      <c r="I100" s="35"/>
    </row>
    <row r="101" spans="1:9" x14ac:dyDescent="0.25">
      <c r="A101" s="56"/>
      <c r="B101" s="56"/>
      <c r="C101" s="35"/>
      <c r="D101" s="35"/>
      <c r="E101" s="35"/>
      <c r="F101" s="35"/>
      <c r="G101" s="35"/>
      <c r="H101" s="35"/>
      <c r="I101" s="35"/>
    </row>
    <row r="102" spans="1:9" x14ac:dyDescent="0.25">
      <c r="A102" s="56"/>
      <c r="B102" s="56"/>
      <c r="C102" s="35"/>
      <c r="D102" s="35"/>
      <c r="E102" s="35"/>
      <c r="F102" s="35"/>
      <c r="G102" s="35"/>
      <c r="H102" s="35"/>
      <c r="I102" s="35"/>
    </row>
    <row r="103" spans="1:9" x14ac:dyDescent="0.25">
      <c r="A103" s="56"/>
      <c r="B103" s="56"/>
      <c r="C103" s="35"/>
      <c r="D103" s="35"/>
      <c r="E103" s="35"/>
      <c r="F103" s="35"/>
      <c r="G103" s="35"/>
      <c r="H103" s="35"/>
      <c r="I103" s="35"/>
    </row>
    <row r="104" spans="1:9" x14ac:dyDescent="0.25">
      <c r="A104" s="56"/>
      <c r="B104" s="56"/>
      <c r="C104" s="35"/>
      <c r="D104" s="35"/>
      <c r="E104" s="35"/>
      <c r="F104" s="35"/>
      <c r="G104" s="35"/>
      <c r="H104" s="35"/>
      <c r="I104" s="35"/>
    </row>
    <row r="105" spans="1:9" x14ac:dyDescent="0.25">
      <c r="A105" s="56"/>
      <c r="B105" s="56"/>
      <c r="C105" s="35"/>
      <c r="D105" s="35"/>
      <c r="E105" s="35"/>
      <c r="F105" s="35"/>
      <c r="G105" s="35"/>
      <c r="H105" s="35"/>
      <c r="I105" s="35"/>
    </row>
    <row r="106" spans="1:9" x14ac:dyDescent="0.25">
      <c r="A106" s="56"/>
      <c r="B106" s="56"/>
      <c r="C106" s="35"/>
      <c r="D106" s="35"/>
      <c r="E106" s="35"/>
      <c r="F106" s="35"/>
      <c r="G106" s="35"/>
      <c r="H106" s="35"/>
      <c r="I106" s="35"/>
    </row>
    <row r="107" spans="1:9" x14ac:dyDescent="0.25">
      <c r="A107" s="56"/>
      <c r="B107" s="56"/>
      <c r="C107" s="35"/>
      <c r="D107" s="35"/>
      <c r="E107" s="35"/>
      <c r="F107" s="35"/>
      <c r="G107" s="35"/>
      <c r="H107" s="35"/>
      <c r="I107" s="35"/>
    </row>
    <row r="108" spans="1:9" x14ac:dyDescent="0.25">
      <c r="A108" s="56"/>
      <c r="B108" s="56"/>
      <c r="C108" s="35"/>
      <c r="D108" s="35"/>
      <c r="E108" s="35"/>
      <c r="F108" s="35"/>
      <c r="G108" s="35"/>
      <c r="H108" s="35"/>
      <c r="I108" s="35"/>
    </row>
    <row r="109" spans="1:9" x14ac:dyDescent="0.25">
      <c r="A109" s="56"/>
      <c r="B109" s="56"/>
      <c r="C109" s="35"/>
      <c r="D109" s="35"/>
      <c r="E109" s="35"/>
      <c r="F109" s="35"/>
      <c r="G109" s="35"/>
      <c r="H109" s="35"/>
      <c r="I109" s="35"/>
    </row>
    <row r="110" spans="1:9" x14ac:dyDescent="0.25">
      <c r="A110" s="56"/>
      <c r="B110" s="56"/>
      <c r="C110" s="35"/>
      <c r="D110" s="35"/>
      <c r="E110" s="35"/>
      <c r="F110" s="35"/>
      <c r="G110" s="35"/>
      <c r="H110" s="35"/>
      <c r="I110" s="35"/>
    </row>
    <row r="111" spans="1:9" x14ac:dyDescent="0.25">
      <c r="A111" s="56"/>
      <c r="B111" s="56"/>
      <c r="C111" s="35"/>
      <c r="D111" s="35"/>
      <c r="E111" s="35"/>
      <c r="F111" s="35"/>
      <c r="G111" s="35"/>
      <c r="H111" s="35"/>
      <c r="I111" s="35"/>
    </row>
    <row r="112" spans="1:9" x14ac:dyDescent="0.25">
      <c r="A112" s="56"/>
      <c r="B112" s="56"/>
      <c r="C112" s="35"/>
      <c r="D112" s="35"/>
      <c r="E112" s="35"/>
      <c r="F112" s="35"/>
      <c r="G112" s="35"/>
      <c r="H112" s="35"/>
      <c r="I112" s="35"/>
    </row>
    <row r="113" spans="1:9" x14ac:dyDescent="0.25">
      <c r="A113" s="56"/>
      <c r="B113" s="56"/>
      <c r="C113" s="35"/>
      <c r="D113" s="35"/>
      <c r="E113" s="35"/>
      <c r="F113" s="35"/>
      <c r="G113" s="35"/>
      <c r="H113" s="35"/>
      <c r="I113" s="35"/>
    </row>
    <row r="114" spans="1:9" x14ac:dyDescent="0.25">
      <c r="A114" s="56"/>
      <c r="B114" s="56"/>
      <c r="C114" s="35"/>
      <c r="D114" s="35"/>
      <c r="E114" s="35"/>
      <c r="F114" s="35"/>
      <c r="G114" s="35"/>
      <c r="H114" s="35"/>
      <c r="I114" s="35"/>
    </row>
    <row r="115" spans="1:9" x14ac:dyDescent="0.25">
      <c r="A115" s="56"/>
      <c r="B115" s="56"/>
      <c r="C115" s="35"/>
      <c r="D115" s="35"/>
      <c r="E115" s="35"/>
      <c r="F115" s="35"/>
      <c r="G115" s="35"/>
      <c r="H115" s="35"/>
      <c r="I115" s="35"/>
    </row>
    <row r="116" spans="1:9" x14ac:dyDescent="0.25">
      <c r="A116" s="56"/>
      <c r="B116" s="56"/>
      <c r="C116" s="35"/>
      <c r="D116" s="35"/>
      <c r="E116" s="35"/>
      <c r="F116" s="35"/>
      <c r="G116" s="35"/>
      <c r="H116" s="35"/>
      <c r="I116" s="35"/>
    </row>
    <row r="117" spans="1:9" x14ac:dyDescent="0.25">
      <c r="A117" s="56"/>
      <c r="B117" s="56"/>
      <c r="C117" s="35"/>
      <c r="D117" s="35"/>
      <c r="E117" s="35"/>
      <c r="F117" s="35"/>
      <c r="G117" s="35"/>
      <c r="H117" s="35"/>
      <c r="I117" s="35"/>
    </row>
    <row r="118" spans="1:9" x14ac:dyDescent="0.25">
      <c r="A118" s="56"/>
      <c r="B118" s="56"/>
      <c r="C118" s="35"/>
      <c r="D118" s="35"/>
      <c r="E118" s="35"/>
      <c r="F118" s="35"/>
      <c r="G118" s="35"/>
      <c r="H118" s="35"/>
      <c r="I118" s="35"/>
    </row>
    <row r="119" spans="1:9" x14ac:dyDescent="0.25">
      <c r="A119" s="56"/>
      <c r="B119" s="56"/>
      <c r="C119" s="35"/>
      <c r="D119" s="35"/>
      <c r="E119" s="35"/>
      <c r="F119" s="35"/>
      <c r="G119" s="35"/>
      <c r="H119" s="35"/>
      <c r="I119" s="35"/>
    </row>
    <row r="120" spans="1:9" x14ac:dyDescent="0.25">
      <c r="A120" s="56"/>
      <c r="B120" s="56"/>
      <c r="C120" s="35"/>
      <c r="D120" s="35"/>
      <c r="E120" s="35"/>
      <c r="F120" s="35"/>
      <c r="G120" s="35"/>
      <c r="H120" s="35"/>
      <c r="I120" s="35"/>
    </row>
    <row r="121" spans="1:9" x14ac:dyDescent="0.25">
      <c r="A121" s="56"/>
      <c r="B121" s="56"/>
      <c r="C121" s="35"/>
      <c r="D121" s="35"/>
      <c r="E121" s="35"/>
      <c r="F121" s="35"/>
      <c r="G121" s="35"/>
      <c r="H121" s="35"/>
      <c r="I121" s="35"/>
    </row>
    <row r="122" spans="1:9" x14ac:dyDescent="0.25">
      <c r="A122" s="56"/>
      <c r="B122" s="56"/>
      <c r="C122" s="35"/>
      <c r="D122" s="35"/>
      <c r="E122" s="35"/>
      <c r="F122" s="35"/>
      <c r="G122" s="35"/>
      <c r="H122" s="35"/>
      <c r="I122" s="35"/>
    </row>
    <row r="123" spans="1:9" x14ac:dyDescent="0.25">
      <c r="A123" s="56"/>
      <c r="B123" s="56"/>
      <c r="C123" s="35"/>
      <c r="D123" s="35"/>
      <c r="E123" s="35"/>
      <c r="F123" s="35"/>
      <c r="G123" s="35"/>
      <c r="H123" s="35"/>
      <c r="I123" s="35"/>
    </row>
    <row r="124" spans="1:9" x14ac:dyDescent="0.25">
      <c r="A124" s="56"/>
      <c r="B124" s="56"/>
      <c r="C124" s="35"/>
      <c r="D124" s="35"/>
      <c r="E124" s="35"/>
      <c r="F124" s="35"/>
      <c r="G124" s="35"/>
      <c r="H124" s="35"/>
      <c r="I124" s="35"/>
    </row>
    <row r="125" spans="1:9" x14ac:dyDescent="0.25">
      <c r="A125" s="56"/>
      <c r="B125" s="56"/>
      <c r="C125" s="35"/>
      <c r="D125" s="35"/>
      <c r="E125" s="35"/>
      <c r="F125" s="35"/>
      <c r="G125" s="35"/>
      <c r="H125" s="35"/>
      <c r="I125" s="35"/>
    </row>
    <row r="126" spans="1:9" x14ac:dyDescent="0.25">
      <c r="A126" s="56"/>
      <c r="B126" s="56"/>
      <c r="C126" s="35"/>
      <c r="D126" s="35"/>
      <c r="E126" s="35"/>
      <c r="F126" s="35"/>
      <c r="G126" s="35"/>
      <c r="H126" s="35"/>
      <c r="I126" s="35"/>
    </row>
    <row r="127" spans="1:9" x14ac:dyDescent="0.25">
      <c r="A127" s="56"/>
      <c r="B127" s="56"/>
      <c r="C127" s="35"/>
      <c r="D127" s="35"/>
      <c r="E127" s="35"/>
      <c r="F127" s="35"/>
      <c r="G127" s="35"/>
      <c r="H127" s="35"/>
      <c r="I127" s="35"/>
    </row>
    <row r="128" spans="1:9" x14ac:dyDescent="0.25">
      <c r="A128" s="56"/>
      <c r="B128" s="56"/>
      <c r="C128" s="35"/>
      <c r="D128" s="35"/>
      <c r="E128" s="35"/>
      <c r="F128" s="35"/>
      <c r="G128" s="35"/>
      <c r="H128" s="35"/>
      <c r="I128" s="35"/>
    </row>
    <row r="129" spans="1:9" x14ac:dyDescent="0.25">
      <c r="A129" s="56"/>
      <c r="B129" s="56"/>
      <c r="C129" s="35"/>
      <c r="D129" s="35"/>
      <c r="E129" s="35"/>
      <c r="F129" s="35"/>
      <c r="G129" s="35"/>
      <c r="H129" s="35"/>
      <c r="I129" s="35"/>
    </row>
    <row r="130" spans="1:9" x14ac:dyDescent="0.25">
      <c r="A130" s="56"/>
      <c r="B130" s="56"/>
      <c r="C130" s="35"/>
      <c r="D130" s="35"/>
      <c r="E130" s="35"/>
      <c r="F130" s="35"/>
      <c r="G130" s="35"/>
      <c r="H130" s="35"/>
      <c r="I130" s="35"/>
    </row>
    <row r="131" spans="1:9" x14ac:dyDescent="0.25">
      <c r="A131" s="56"/>
      <c r="B131" s="56"/>
      <c r="C131" s="35"/>
      <c r="D131" s="35"/>
      <c r="E131" s="35"/>
      <c r="F131" s="35"/>
      <c r="G131" s="35"/>
      <c r="H131" s="35"/>
      <c r="I131" s="35"/>
    </row>
    <row r="132" spans="1:9" x14ac:dyDescent="0.25">
      <c r="A132" s="56"/>
      <c r="B132" s="56"/>
      <c r="C132" s="35"/>
      <c r="D132" s="35"/>
      <c r="E132" s="35"/>
      <c r="F132" s="35"/>
      <c r="G132" s="35"/>
      <c r="H132" s="35"/>
      <c r="I132" s="35"/>
    </row>
    <row r="133" spans="1:9" x14ac:dyDescent="0.25">
      <c r="A133" s="56"/>
      <c r="B133" s="56"/>
      <c r="C133" s="35"/>
      <c r="D133" s="35"/>
      <c r="E133" s="35"/>
      <c r="F133" s="35"/>
      <c r="G133" s="35"/>
      <c r="H133" s="35"/>
      <c r="I133" s="35"/>
    </row>
    <row r="134" spans="1:9" x14ac:dyDescent="0.25">
      <c r="A134" s="56"/>
      <c r="B134" s="56"/>
      <c r="C134" s="35"/>
      <c r="D134" s="35"/>
      <c r="E134" s="35"/>
      <c r="F134" s="35"/>
      <c r="G134" s="35"/>
      <c r="H134" s="35"/>
      <c r="I134" s="35"/>
    </row>
    <row r="135" spans="1:9" x14ac:dyDescent="0.25">
      <c r="A135" s="56"/>
      <c r="B135" s="56"/>
      <c r="C135" s="35"/>
      <c r="D135" s="35"/>
      <c r="E135" s="35"/>
      <c r="F135" s="35"/>
      <c r="G135" s="35"/>
      <c r="H135" s="35"/>
      <c r="I135" s="35"/>
    </row>
    <row r="136" spans="1:9" x14ac:dyDescent="0.25">
      <c r="A136" s="56"/>
      <c r="B136" s="56"/>
      <c r="C136" s="35"/>
      <c r="D136" s="35"/>
      <c r="E136" s="35"/>
      <c r="F136" s="35"/>
      <c r="G136" s="35"/>
      <c r="H136" s="35"/>
      <c r="I136" s="35"/>
    </row>
    <row r="137" spans="1:9" x14ac:dyDescent="0.25">
      <c r="A137" s="56"/>
      <c r="B137" s="56"/>
      <c r="C137" s="35"/>
      <c r="D137" s="35"/>
      <c r="E137" s="35"/>
      <c r="F137" s="35"/>
      <c r="G137" s="35"/>
      <c r="H137" s="35"/>
      <c r="I137" s="35"/>
    </row>
    <row r="138" spans="1:9" x14ac:dyDescent="0.25">
      <c r="A138" s="56"/>
      <c r="B138" s="56"/>
      <c r="C138" s="35"/>
      <c r="D138" s="35"/>
      <c r="E138" s="35"/>
      <c r="F138" s="35"/>
      <c r="G138" s="35"/>
      <c r="H138" s="35"/>
      <c r="I138" s="35"/>
    </row>
    <row r="139" spans="1:9" x14ac:dyDescent="0.25">
      <c r="A139" s="56"/>
      <c r="B139" s="56"/>
      <c r="C139" s="35"/>
      <c r="D139" s="35"/>
      <c r="E139" s="35"/>
      <c r="F139" s="35"/>
      <c r="G139" s="35"/>
      <c r="H139" s="35"/>
      <c r="I139" s="35"/>
    </row>
    <row r="140" spans="1:9" x14ac:dyDescent="0.25">
      <c r="A140" s="56"/>
      <c r="B140" s="56"/>
      <c r="C140" s="35"/>
      <c r="D140" s="35"/>
      <c r="E140" s="35"/>
      <c r="F140" s="35"/>
      <c r="G140" s="35"/>
      <c r="H140" s="35"/>
      <c r="I140" s="35"/>
    </row>
    <row r="141" spans="1:9" x14ac:dyDescent="0.25">
      <c r="A141" s="56"/>
      <c r="B141" s="56"/>
      <c r="C141" s="35"/>
      <c r="D141" s="35"/>
      <c r="E141" s="35"/>
      <c r="F141" s="35"/>
      <c r="G141" s="35"/>
      <c r="H141" s="35"/>
      <c r="I141" s="35"/>
    </row>
    <row r="142" spans="1:9" x14ac:dyDescent="0.25">
      <c r="A142" s="56"/>
      <c r="B142" s="56"/>
      <c r="C142" s="35"/>
      <c r="D142" s="35"/>
      <c r="E142" s="35"/>
      <c r="F142" s="35"/>
      <c r="G142" s="35"/>
      <c r="H142" s="35"/>
      <c r="I142" s="35"/>
    </row>
    <row r="143" spans="1:9" x14ac:dyDescent="0.25">
      <c r="A143" s="56"/>
      <c r="B143" s="56"/>
      <c r="C143" s="35"/>
      <c r="D143" s="35"/>
      <c r="E143" s="35"/>
      <c r="F143" s="35"/>
      <c r="G143" s="35"/>
      <c r="H143" s="35"/>
      <c r="I143" s="35"/>
    </row>
    <row r="144" spans="1:9" x14ac:dyDescent="0.25">
      <c r="A144" s="56"/>
      <c r="B144" s="56"/>
      <c r="C144" s="35"/>
      <c r="D144" s="35"/>
      <c r="E144" s="35"/>
      <c r="F144" s="35"/>
      <c r="G144" s="35"/>
      <c r="H144" s="35"/>
      <c r="I144" s="35"/>
    </row>
    <row r="145" spans="1:9" x14ac:dyDescent="0.25">
      <c r="A145" s="56"/>
      <c r="B145" s="56"/>
      <c r="C145" s="35"/>
      <c r="D145" s="35"/>
      <c r="E145" s="35"/>
      <c r="F145" s="35"/>
      <c r="G145" s="35"/>
      <c r="H145" s="35"/>
      <c r="I145" s="35"/>
    </row>
    <row r="146" spans="1:9" x14ac:dyDescent="0.25">
      <c r="A146" s="56"/>
      <c r="B146" s="56"/>
      <c r="C146" s="35"/>
      <c r="D146" s="35"/>
      <c r="E146" s="35"/>
      <c r="F146" s="35"/>
      <c r="G146" s="35"/>
      <c r="H146" s="35"/>
      <c r="I146" s="35"/>
    </row>
    <row r="147" spans="1:9" x14ac:dyDescent="0.25">
      <c r="A147" s="56"/>
      <c r="B147" s="56"/>
      <c r="C147" s="35"/>
      <c r="D147" s="35"/>
      <c r="E147" s="35"/>
      <c r="F147" s="35"/>
      <c r="G147" s="35"/>
      <c r="H147" s="35"/>
      <c r="I147" s="35"/>
    </row>
    <row r="148" spans="1:9" x14ac:dyDescent="0.25">
      <c r="A148" s="56"/>
      <c r="B148" s="56"/>
      <c r="C148" s="35"/>
      <c r="D148" s="35"/>
      <c r="E148" s="35"/>
      <c r="F148" s="35"/>
      <c r="G148" s="35"/>
      <c r="H148" s="35"/>
      <c r="I148" s="35"/>
    </row>
    <row r="149" spans="1:9" x14ac:dyDescent="0.25">
      <c r="A149" s="56"/>
      <c r="B149" s="56"/>
      <c r="C149" s="35"/>
      <c r="D149" s="35"/>
      <c r="E149" s="35"/>
      <c r="F149" s="35"/>
      <c r="G149" s="35"/>
      <c r="H149" s="35"/>
      <c r="I149" s="35"/>
    </row>
    <row r="150" spans="1:9" x14ac:dyDescent="0.25">
      <c r="A150" s="56"/>
      <c r="B150" s="56"/>
      <c r="C150" s="35"/>
      <c r="D150" s="35"/>
      <c r="E150" s="35"/>
      <c r="F150" s="35"/>
      <c r="G150" s="35"/>
      <c r="H150" s="35"/>
      <c r="I150" s="35"/>
    </row>
    <row r="151" spans="1:9" x14ac:dyDescent="0.25">
      <c r="A151" s="56"/>
      <c r="B151" s="56"/>
      <c r="C151" s="35"/>
      <c r="D151" s="35"/>
      <c r="E151" s="35"/>
      <c r="F151" s="35"/>
      <c r="G151" s="35"/>
      <c r="H151" s="35"/>
      <c r="I151" s="35"/>
    </row>
    <row r="152" spans="1:9" x14ac:dyDescent="0.25">
      <c r="A152" s="56"/>
      <c r="B152" s="56"/>
      <c r="C152" s="35"/>
      <c r="D152" s="35"/>
      <c r="E152" s="35"/>
      <c r="F152" s="35"/>
      <c r="G152" s="35"/>
      <c r="H152" s="35"/>
      <c r="I152" s="35"/>
    </row>
    <row r="153" spans="1:9" x14ac:dyDescent="0.25">
      <c r="A153" s="56"/>
      <c r="B153" s="56"/>
      <c r="C153" s="35"/>
      <c r="D153" s="35"/>
      <c r="E153" s="35"/>
      <c r="F153" s="35"/>
      <c r="G153" s="35"/>
      <c r="H153" s="35"/>
      <c r="I153" s="35"/>
    </row>
    <row r="154" spans="1:9" x14ac:dyDescent="0.25">
      <c r="A154" s="56"/>
      <c r="B154" s="56"/>
      <c r="C154" s="35"/>
      <c r="D154" s="35"/>
      <c r="E154" s="35"/>
      <c r="F154" s="35"/>
      <c r="G154" s="35"/>
      <c r="H154" s="35"/>
      <c r="I154" s="35"/>
    </row>
    <row r="155" spans="1:9" x14ac:dyDescent="0.25">
      <c r="A155" s="56"/>
      <c r="B155" s="56"/>
      <c r="C155" s="35"/>
      <c r="D155" s="35"/>
      <c r="E155" s="35"/>
      <c r="F155" s="35"/>
      <c r="G155" s="35"/>
      <c r="H155" s="35"/>
      <c r="I155" s="35"/>
    </row>
    <row r="156" spans="1:9" x14ac:dyDescent="0.25">
      <c r="A156" s="56"/>
      <c r="B156" s="56"/>
      <c r="C156" s="35"/>
      <c r="D156" s="35"/>
      <c r="E156" s="35"/>
      <c r="F156" s="35"/>
      <c r="G156" s="35"/>
      <c r="H156" s="35"/>
      <c r="I156" s="35"/>
    </row>
    <row r="157" spans="1:9" x14ac:dyDescent="0.25">
      <c r="A157" s="56"/>
      <c r="B157" s="56"/>
      <c r="C157" s="35"/>
      <c r="D157" s="35"/>
      <c r="E157" s="35"/>
      <c r="F157" s="35"/>
      <c r="G157" s="35"/>
      <c r="H157" s="35"/>
      <c r="I157" s="35"/>
    </row>
    <row r="158" spans="1:9" x14ac:dyDescent="0.25">
      <c r="A158" s="56"/>
      <c r="B158" s="56"/>
      <c r="C158" s="35"/>
      <c r="D158" s="35"/>
      <c r="E158" s="35"/>
      <c r="F158" s="35"/>
      <c r="G158" s="35"/>
      <c r="H158" s="35"/>
      <c r="I158" s="35"/>
    </row>
    <row r="159" spans="1:9" x14ac:dyDescent="0.25">
      <c r="A159" s="56"/>
      <c r="B159" s="56"/>
      <c r="C159" s="35"/>
      <c r="D159" s="35"/>
      <c r="E159" s="35"/>
      <c r="F159" s="35"/>
      <c r="G159" s="35"/>
      <c r="H159" s="35"/>
      <c r="I159" s="35"/>
    </row>
    <row r="160" spans="1:9" x14ac:dyDescent="0.25">
      <c r="A160" s="56"/>
      <c r="B160" s="56"/>
      <c r="C160" s="35"/>
      <c r="D160" s="35"/>
      <c r="E160" s="35"/>
      <c r="F160" s="35"/>
      <c r="G160" s="35"/>
      <c r="H160" s="35"/>
      <c r="I160" s="35"/>
    </row>
    <row r="161" spans="1:9" x14ac:dyDescent="0.25">
      <c r="A161" s="56"/>
      <c r="B161" s="56"/>
      <c r="C161" s="35"/>
      <c r="D161" s="35"/>
      <c r="E161" s="35"/>
      <c r="F161" s="35"/>
      <c r="G161" s="35"/>
      <c r="H161" s="35"/>
      <c r="I161" s="35"/>
    </row>
    <row r="162" spans="1:9" x14ac:dyDescent="0.25">
      <c r="A162" s="56"/>
      <c r="B162" s="56"/>
      <c r="C162" s="35"/>
      <c r="D162" s="35"/>
      <c r="E162" s="35"/>
      <c r="F162" s="35"/>
      <c r="G162" s="35"/>
      <c r="H162" s="35"/>
      <c r="I162" s="35"/>
    </row>
    <row r="163" spans="1:9" x14ac:dyDescent="0.25">
      <c r="A163" s="56"/>
      <c r="B163" s="56"/>
      <c r="C163" s="35"/>
      <c r="D163" s="35"/>
      <c r="E163" s="35"/>
      <c r="F163" s="35"/>
      <c r="G163" s="35"/>
      <c r="H163" s="35"/>
      <c r="I163" s="35"/>
    </row>
    <row r="164" spans="1:9" x14ac:dyDescent="0.25">
      <c r="A164" s="56"/>
      <c r="B164" s="56"/>
      <c r="C164" s="35"/>
      <c r="D164" s="35"/>
      <c r="E164" s="35"/>
      <c r="F164" s="35"/>
      <c r="G164" s="35"/>
      <c r="H164" s="35"/>
      <c r="I164" s="35"/>
    </row>
    <row r="165" spans="1:9" x14ac:dyDescent="0.25">
      <c r="A165" s="56"/>
      <c r="B165" s="56"/>
      <c r="C165" s="35"/>
      <c r="D165" s="35"/>
      <c r="E165" s="35"/>
      <c r="F165" s="35"/>
      <c r="G165" s="35"/>
      <c r="H165" s="35"/>
      <c r="I165" s="35"/>
    </row>
    <row r="166" spans="1:9" x14ac:dyDescent="0.25">
      <c r="A166" s="56"/>
      <c r="B166" s="56"/>
      <c r="C166" s="35"/>
      <c r="D166" s="35"/>
      <c r="E166" s="35"/>
      <c r="F166" s="35"/>
      <c r="G166" s="35"/>
      <c r="H166" s="35"/>
      <c r="I166" s="35"/>
    </row>
    <row r="167" spans="1:9" x14ac:dyDescent="0.25">
      <c r="A167" s="56"/>
      <c r="B167" s="56"/>
      <c r="C167" s="35"/>
      <c r="D167" s="35"/>
      <c r="E167" s="35"/>
      <c r="F167" s="35"/>
      <c r="G167" s="35"/>
      <c r="H167" s="35"/>
      <c r="I167" s="35"/>
    </row>
    <row r="168" spans="1:9" x14ac:dyDescent="0.25">
      <c r="A168" s="56"/>
      <c r="B168" s="56"/>
      <c r="C168" s="35"/>
      <c r="D168" s="35"/>
      <c r="E168" s="35"/>
      <c r="F168" s="35"/>
      <c r="G168" s="35"/>
      <c r="H168" s="35"/>
      <c r="I168" s="35"/>
    </row>
    <row r="169" spans="1:9" x14ac:dyDescent="0.25">
      <c r="A169" s="56"/>
      <c r="B169" s="56"/>
      <c r="C169" s="35"/>
      <c r="D169" s="35"/>
      <c r="E169" s="35"/>
      <c r="F169" s="35"/>
      <c r="G169" s="35"/>
      <c r="H169" s="35"/>
      <c r="I169" s="35"/>
    </row>
    <row r="170" spans="1:9" x14ac:dyDescent="0.25">
      <c r="A170" s="56"/>
      <c r="B170" s="56"/>
      <c r="C170" s="35"/>
      <c r="D170" s="35"/>
      <c r="E170" s="35"/>
      <c r="F170" s="35"/>
      <c r="G170" s="35"/>
      <c r="H170" s="35"/>
      <c r="I170" s="35"/>
    </row>
    <row r="171" spans="1:9" x14ac:dyDescent="0.25">
      <c r="A171" s="56"/>
      <c r="B171" s="56"/>
      <c r="C171" s="35"/>
      <c r="D171" s="35"/>
      <c r="E171" s="35"/>
      <c r="F171" s="35"/>
      <c r="G171" s="35"/>
      <c r="H171" s="35"/>
      <c r="I171" s="35"/>
    </row>
    <row r="172" spans="1:9" x14ac:dyDescent="0.25">
      <c r="A172" s="56"/>
      <c r="B172" s="56"/>
      <c r="C172" s="35"/>
      <c r="D172" s="35"/>
      <c r="E172" s="35"/>
      <c r="F172" s="35"/>
      <c r="G172" s="35"/>
      <c r="H172" s="35"/>
      <c r="I172" s="35"/>
    </row>
    <row r="173" spans="1:9" x14ac:dyDescent="0.25">
      <c r="A173" s="56"/>
      <c r="B173" s="56"/>
      <c r="C173" s="35"/>
      <c r="D173" s="35"/>
      <c r="E173" s="35"/>
      <c r="F173" s="35"/>
      <c r="G173" s="35"/>
      <c r="H173" s="35"/>
      <c r="I173" s="35"/>
    </row>
    <row r="174" spans="1:9" x14ac:dyDescent="0.25">
      <c r="A174" s="56"/>
      <c r="B174" s="56"/>
      <c r="C174" s="35"/>
      <c r="D174" s="35"/>
      <c r="E174" s="35"/>
      <c r="F174" s="35"/>
      <c r="G174" s="35"/>
      <c r="H174" s="35"/>
      <c r="I174" s="35"/>
    </row>
    <row r="175" spans="1:9" x14ac:dyDescent="0.25">
      <c r="A175" s="56"/>
      <c r="B175" s="56"/>
      <c r="C175" s="35"/>
      <c r="D175" s="35"/>
      <c r="E175" s="35"/>
      <c r="F175" s="35"/>
      <c r="G175" s="35"/>
      <c r="H175" s="35"/>
      <c r="I175" s="35"/>
    </row>
    <row r="176" spans="1:9" x14ac:dyDescent="0.25">
      <c r="A176" s="56"/>
      <c r="B176" s="56"/>
      <c r="C176" s="35"/>
      <c r="D176" s="35"/>
      <c r="E176" s="35"/>
      <c r="F176" s="35"/>
      <c r="G176" s="35"/>
      <c r="H176" s="35"/>
      <c r="I176" s="35"/>
    </row>
    <row r="177" spans="1:9" x14ac:dyDescent="0.25">
      <c r="A177" s="56"/>
      <c r="B177" s="56"/>
      <c r="C177" s="35"/>
      <c r="D177" s="35"/>
      <c r="E177" s="35"/>
      <c r="F177" s="35"/>
      <c r="G177" s="35"/>
      <c r="H177" s="35"/>
      <c r="I177" s="35"/>
    </row>
    <row r="178" spans="1:9" x14ac:dyDescent="0.25">
      <c r="A178" s="56"/>
      <c r="B178" s="56"/>
      <c r="C178" s="35"/>
      <c r="D178" s="35"/>
      <c r="E178" s="35"/>
      <c r="F178" s="35"/>
      <c r="G178" s="35"/>
      <c r="H178" s="35"/>
      <c r="I178" s="35"/>
    </row>
    <row r="179" spans="1:9" x14ac:dyDescent="0.25">
      <c r="A179" s="56"/>
      <c r="B179" s="56"/>
      <c r="C179" s="35"/>
      <c r="D179" s="35"/>
      <c r="E179" s="35"/>
      <c r="F179" s="35"/>
      <c r="G179" s="35"/>
      <c r="H179" s="35"/>
      <c r="I179" s="35"/>
    </row>
    <row r="180" spans="1:9" x14ac:dyDescent="0.25">
      <c r="A180" s="56"/>
      <c r="B180" s="56"/>
      <c r="C180" s="35"/>
      <c r="D180" s="35"/>
      <c r="E180" s="35"/>
      <c r="F180" s="35"/>
      <c r="G180" s="35"/>
      <c r="H180" s="35"/>
      <c r="I180" s="35"/>
    </row>
    <row r="181" spans="1:9" x14ac:dyDescent="0.25">
      <c r="A181" s="56"/>
      <c r="B181" s="56"/>
      <c r="C181" s="35"/>
      <c r="D181" s="35"/>
      <c r="E181" s="35"/>
      <c r="F181" s="35"/>
      <c r="G181" s="35"/>
      <c r="H181" s="35"/>
      <c r="I181" s="35"/>
    </row>
    <row r="182" spans="1:9" x14ac:dyDescent="0.25">
      <c r="A182" s="56"/>
      <c r="B182" s="56"/>
      <c r="C182" s="35"/>
      <c r="D182" s="35"/>
      <c r="E182" s="35"/>
      <c r="F182" s="35"/>
      <c r="G182" s="35"/>
      <c r="H182" s="35"/>
      <c r="I182" s="35"/>
    </row>
    <row r="183" spans="1:9" x14ac:dyDescent="0.25">
      <c r="A183" s="56"/>
      <c r="B183" s="56"/>
      <c r="C183" s="35"/>
      <c r="D183" s="35"/>
      <c r="E183" s="35"/>
      <c r="F183" s="35"/>
      <c r="G183" s="35"/>
      <c r="H183" s="35"/>
      <c r="I183" s="35"/>
    </row>
    <row r="184" spans="1:9" x14ac:dyDescent="0.25">
      <c r="A184" s="56"/>
      <c r="B184" s="56"/>
      <c r="C184" s="35"/>
      <c r="D184" s="35"/>
      <c r="E184" s="35"/>
      <c r="F184" s="35"/>
      <c r="G184" s="35"/>
      <c r="H184" s="35"/>
      <c r="I184" s="35"/>
    </row>
    <row r="185" spans="1:9" x14ac:dyDescent="0.25">
      <c r="A185" s="56"/>
      <c r="B185" s="56"/>
      <c r="C185" s="35"/>
      <c r="D185" s="35"/>
      <c r="E185" s="35"/>
      <c r="F185" s="35"/>
      <c r="G185" s="35"/>
      <c r="H185" s="35"/>
      <c r="I185" s="35"/>
    </row>
    <row r="186" spans="1:9" x14ac:dyDescent="0.25">
      <c r="A186" s="56"/>
      <c r="B186" s="56"/>
      <c r="C186" s="35"/>
      <c r="D186" s="35"/>
      <c r="E186" s="35"/>
      <c r="F186" s="35"/>
      <c r="G186" s="35"/>
      <c r="H186" s="35"/>
      <c r="I186" s="35"/>
    </row>
    <row r="187" spans="1:9" x14ac:dyDescent="0.25">
      <c r="A187" s="56"/>
      <c r="B187" s="56"/>
      <c r="C187" s="35"/>
      <c r="D187" s="35"/>
      <c r="E187" s="35"/>
      <c r="F187" s="35"/>
      <c r="G187" s="35"/>
      <c r="H187" s="35"/>
      <c r="I187" s="35"/>
    </row>
    <row r="188" spans="1:9" x14ac:dyDescent="0.25">
      <c r="A188" s="56"/>
      <c r="B188" s="56"/>
      <c r="C188" s="35"/>
      <c r="D188" s="35"/>
      <c r="E188" s="35"/>
      <c r="F188" s="35"/>
      <c r="G188" s="35"/>
      <c r="H188" s="35"/>
      <c r="I188" s="35"/>
    </row>
    <row r="189" spans="1:9" x14ac:dyDescent="0.25">
      <c r="A189" s="56"/>
      <c r="B189" s="56"/>
      <c r="C189" s="35"/>
      <c r="D189" s="35"/>
      <c r="E189" s="35"/>
      <c r="F189" s="35"/>
      <c r="G189" s="35"/>
      <c r="H189" s="35"/>
      <c r="I189" s="35"/>
    </row>
    <row r="190" spans="1:9" x14ac:dyDescent="0.25">
      <c r="A190" s="56"/>
      <c r="B190" s="56"/>
      <c r="C190" s="35"/>
      <c r="D190" s="35"/>
      <c r="E190" s="35"/>
      <c r="F190" s="35"/>
      <c r="G190" s="35"/>
      <c r="H190" s="35"/>
      <c r="I190" s="35"/>
    </row>
    <row r="191" spans="1:9" x14ac:dyDescent="0.25">
      <c r="A191" s="56"/>
      <c r="B191" s="56"/>
      <c r="C191" s="35"/>
      <c r="D191" s="35"/>
      <c r="E191" s="35"/>
      <c r="F191" s="35"/>
      <c r="G191" s="35"/>
      <c r="H191" s="35"/>
      <c r="I191" s="35"/>
    </row>
    <row r="192" spans="1:9" x14ac:dyDescent="0.25">
      <c r="A192" s="56"/>
      <c r="B192" s="56"/>
      <c r="C192" s="35"/>
      <c r="D192" s="35"/>
      <c r="E192" s="35"/>
      <c r="F192" s="35"/>
      <c r="G192" s="35"/>
      <c r="H192" s="35"/>
      <c r="I192" s="35"/>
    </row>
    <row r="193" spans="1:9" x14ac:dyDescent="0.25">
      <c r="A193" s="56"/>
      <c r="B193" s="56"/>
      <c r="C193" s="35"/>
      <c r="D193" s="35"/>
      <c r="E193" s="35"/>
      <c r="F193" s="35"/>
      <c r="G193" s="35"/>
      <c r="H193" s="35"/>
      <c r="I193" s="35"/>
    </row>
    <row r="194" spans="1:9" x14ac:dyDescent="0.25">
      <c r="A194" s="56"/>
      <c r="B194" s="56"/>
      <c r="C194" s="35"/>
      <c r="D194" s="35"/>
      <c r="E194" s="35"/>
      <c r="F194" s="35"/>
      <c r="G194" s="35"/>
      <c r="H194" s="35"/>
      <c r="I194" s="35"/>
    </row>
    <row r="195" spans="1:9" x14ac:dyDescent="0.25">
      <c r="A195" s="56"/>
      <c r="B195" s="56"/>
      <c r="C195" s="35"/>
      <c r="D195" s="35"/>
      <c r="E195" s="35"/>
      <c r="F195" s="35"/>
      <c r="G195" s="35"/>
      <c r="H195" s="35"/>
      <c r="I195" s="35"/>
    </row>
    <row r="196" spans="1:9" x14ac:dyDescent="0.25">
      <c r="A196" s="56"/>
      <c r="B196" s="56"/>
      <c r="C196" s="35"/>
      <c r="D196" s="35"/>
      <c r="E196" s="35"/>
      <c r="F196" s="35"/>
      <c r="G196" s="35"/>
      <c r="H196" s="35"/>
      <c r="I196" s="35"/>
    </row>
    <row r="197" spans="1:9" x14ac:dyDescent="0.25">
      <c r="A197" s="56"/>
      <c r="B197" s="56"/>
      <c r="C197" s="35"/>
      <c r="D197" s="35"/>
      <c r="E197" s="35"/>
      <c r="F197" s="35"/>
      <c r="G197" s="35"/>
      <c r="H197" s="35"/>
      <c r="I197" s="35"/>
    </row>
    <row r="198" spans="1:9" x14ac:dyDescent="0.25">
      <c r="A198" s="56"/>
      <c r="B198" s="56"/>
      <c r="C198" s="35"/>
      <c r="D198" s="35"/>
      <c r="E198" s="35"/>
      <c r="F198" s="35"/>
      <c r="G198" s="35"/>
      <c r="H198" s="35"/>
      <c r="I198" s="35"/>
    </row>
    <row r="199" spans="1:9" x14ac:dyDescent="0.25">
      <c r="A199" s="56"/>
      <c r="B199" s="56"/>
      <c r="C199" s="35"/>
      <c r="D199" s="35"/>
      <c r="E199" s="35"/>
      <c r="F199" s="35"/>
      <c r="G199" s="35"/>
      <c r="H199" s="35"/>
      <c r="I199" s="35"/>
    </row>
    <row r="200" spans="1:9" x14ac:dyDescent="0.25">
      <c r="A200" s="56"/>
      <c r="B200" s="56"/>
      <c r="C200" s="35"/>
      <c r="D200" s="35"/>
      <c r="E200" s="35"/>
      <c r="F200" s="35"/>
      <c r="G200" s="35"/>
      <c r="H200" s="35"/>
      <c r="I200" s="35"/>
    </row>
    <row r="201" spans="1:9" x14ac:dyDescent="0.25">
      <c r="A201" s="56"/>
      <c r="B201" s="56"/>
      <c r="C201" s="35"/>
      <c r="D201" s="35"/>
      <c r="E201" s="35"/>
      <c r="F201" s="35"/>
      <c r="G201" s="35"/>
      <c r="H201" s="35"/>
      <c r="I201" s="35"/>
    </row>
    <row r="202" spans="1:9" x14ac:dyDescent="0.25">
      <c r="A202" s="56"/>
      <c r="B202" s="56"/>
      <c r="C202" s="35"/>
      <c r="D202" s="35"/>
      <c r="E202" s="35"/>
      <c r="F202" s="35"/>
      <c r="G202" s="35"/>
      <c r="H202" s="35"/>
      <c r="I202" s="35"/>
    </row>
    <row r="203" spans="1:9" x14ac:dyDescent="0.25">
      <c r="A203" s="56"/>
      <c r="B203" s="56"/>
      <c r="C203" s="35"/>
      <c r="D203" s="35"/>
      <c r="E203" s="35"/>
      <c r="F203" s="35"/>
      <c r="G203" s="35"/>
      <c r="H203" s="35"/>
      <c r="I203" s="35"/>
    </row>
    <row r="204" spans="1:9" x14ac:dyDescent="0.25">
      <c r="A204" s="56"/>
      <c r="B204" s="56"/>
      <c r="C204" s="35"/>
      <c r="D204" s="35"/>
      <c r="E204" s="35"/>
      <c r="F204" s="35"/>
      <c r="G204" s="35"/>
      <c r="H204" s="35"/>
      <c r="I204" s="35"/>
    </row>
    <row r="205" spans="1:9" x14ac:dyDescent="0.25">
      <c r="A205" s="56"/>
      <c r="B205" s="56"/>
      <c r="C205" s="35"/>
      <c r="D205" s="35"/>
      <c r="E205" s="35"/>
      <c r="F205" s="35"/>
      <c r="G205" s="35"/>
      <c r="H205" s="35"/>
      <c r="I205" s="35"/>
    </row>
    <row r="206" spans="1:9" x14ac:dyDescent="0.25">
      <c r="A206" s="56"/>
      <c r="B206" s="56"/>
      <c r="C206" s="35"/>
      <c r="D206" s="35"/>
      <c r="E206" s="35"/>
      <c r="F206" s="35"/>
      <c r="G206" s="35"/>
      <c r="H206" s="35"/>
      <c r="I206" s="35"/>
    </row>
    <row r="207" spans="1:9" x14ac:dyDescent="0.25">
      <c r="A207" s="56"/>
      <c r="B207" s="56"/>
      <c r="C207" s="35"/>
      <c r="D207" s="35"/>
      <c r="E207" s="35"/>
      <c r="F207" s="35"/>
      <c r="G207" s="35"/>
      <c r="H207" s="35"/>
      <c r="I207" s="35"/>
    </row>
    <row r="208" spans="1:9" x14ac:dyDescent="0.25">
      <c r="A208" s="56"/>
      <c r="B208" s="56"/>
      <c r="C208" s="35"/>
      <c r="D208" s="35"/>
      <c r="E208" s="35"/>
      <c r="F208" s="35"/>
      <c r="G208" s="35"/>
      <c r="H208" s="35"/>
      <c r="I208" s="35"/>
    </row>
    <row r="209" spans="1:9" x14ac:dyDescent="0.25">
      <c r="A209" s="56"/>
      <c r="B209" s="56"/>
      <c r="C209" s="35"/>
      <c r="D209" s="35"/>
      <c r="E209" s="35"/>
      <c r="F209" s="35"/>
      <c r="G209" s="35"/>
      <c r="H209" s="35"/>
      <c r="I209" s="35"/>
    </row>
    <row r="210" spans="1:9" x14ac:dyDescent="0.25">
      <c r="A210" s="56"/>
      <c r="B210" s="56"/>
      <c r="C210" s="35"/>
      <c r="D210" s="35"/>
      <c r="E210" s="35"/>
      <c r="F210" s="35"/>
      <c r="G210" s="35"/>
      <c r="H210" s="35"/>
      <c r="I210" s="35"/>
    </row>
    <row r="211" spans="1:9" x14ac:dyDescent="0.25">
      <c r="A211" s="56"/>
      <c r="B211" s="56"/>
      <c r="C211" s="35"/>
      <c r="D211" s="35"/>
      <c r="E211" s="35"/>
      <c r="F211" s="35"/>
      <c r="G211" s="35"/>
      <c r="H211" s="35"/>
      <c r="I211" s="35"/>
    </row>
    <row r="212" spans="1:9" x14ac:dyDescent="0.25">
      <c r="A212" s="56"/>
      <c r="B212" s="56"/>
      <c r="C212" s="35"/>
      <c r="D212" s="35"/>
      <c r="E212" s="35"/>
      <c r="F212" s="35"/>
      <c r="G212" s="35"/>
      <c r="H212" s="35"/>
      <c r="I212" s="35"/>
    </row>
    <row r="213" spans="1:9" x14ac:dyDescent="0.25">
      <c r="A213" s="56"/>
      <c r="B213" s="56"/>
      <c r="C213" s="35"/>
      <c r="D213" s="35"/>
      <c r="E213" s="35"/>
      <c r="F213" s="35"/>
      <c r="G213" s="35"/>
      <c r="H213" s="35"/>
      <c r="I213" s="35"/>
    </row>
    <row r="214" spans="1:9" x14ac:dyDescent="0.25">
      <c r="A214" s="56"/>
      <c r="B214" s="56"/>
      <c r="C214" s="35"/>
      <c r="D214" s="35"/>
      <c r="E214" s="35"/>
      <c r="F214" s="35"/>
      <c r="G214" s="35"/>
      <c r="H214" s="35"/>
      <c r="I214" s="35"/>
    </row>
    <row r="215" spans="1:9" x14ac:dyDescent="0.25">
      <c r="A215" s="56"/>
      <c r="B215" s="56"/>
      <c r="C215" s="35"/>
      <c r="D215" s="35"/>
      <c r="E215" s="35"/>
      <c r="F215" s="35"/>
      <c r="G215" s="35"/>
      <c r="H215" s="35"/>
      <c r="I215" s="35"/>
    </row>
    <row r="216" spans="1:9" x14ac:dyDescent="0.25">
      <c r="A216" s="56"/>
      <c r="B216" s="56"/>
      <c r="C216" s="35"/>
      <c r="D216" s="35"/>
      <c r="E216" s="35"/>
      <c r="F216" s="35"/>
      <c r="G216" s="35"/>
      <c r="H216" s="35"/>
      <c r="I216" s="35"/>
    </row>
    <row r="217" spans="1:9" x14ac:dyDescent="0.25">
      <c r="A217" s="56"/>
      <c r="B217" s="56"/>
      <c r="C217" s="35"/>
      <c r="D217" s="35"/>
      <c r="E217" s="35"/>
      <c r="F217" s="35"/>
      <c r="G217" s="35"/>
      <c r="H217" s="35"/>
      <c r="I217" s="35"/>
    </row>
    <row r="218" spans="1:9" x14ac:dyDescent="0.25">
      <c r="A218" s="56"/>
      <c r="B218" s="56"/>
      <c r="C218" s="35"/>
      <c r="D218" s="35"/>
      <c r="E218" s="35"/>
      <c r="F218" s="35"/>
      <c r="G218" s="35"/>
      <c r="H218" s="35"/>
      <c r="I218" s="35"/>
    </row>
    <row r="219" spans="1:9" x14ac:dyDescent="0.25">
      <c r="A219" s="56"/>
      <c r="B219" s="56"/>
      <c r="C219" s="35"/>
      <c r="D219" s="35"/>
      <c r="E219" s="35"/>
      <c r="F219" s="35"/>
      <c r="G219" s="35"/>
      <c r="H219" s="35"/>
      <c r="I219" s="35"/>
    </row>
    <row r="220" spans="1:9" x14ac:dyDescent="0.25">
      <c r="A220" s="56"/>
      <c r="B220" s="56"/>
      <c r="C220" s="35"/>
      <c r="D220" s="35"/>
      <c r="E220" s="35"/>
      <c r="F220" s="35"/>
      <c r="G220" s="35"/>
      <c r="H220" s="35"/>
      <c r="I220" s="35"/>
    </row>
    <row r="221" spans="1:9" x14ac:dyDescent="0.25">
      <c r="A221" s="56"/>
      <c r="B221" s="56"/>
      <c r="C221" s="35"/>
      <c r="D221" s="35"/>
      <c r="E221" s="35"/>
      <c r="F221" s="35"/>
      <c r="G221" s="35"/>
      <c r="H221" s="35"/>
      <c r="I221" s="35"/>
    </row>
    <row r="222" spans="1:9" x14ac:dyDescent="0.25">
      <c r="A222" s="56"/>
      <c r="B222" s="56"/>
      <c r="C222" s="35"/>
      <c r="D222" s="35"/>
      <c r="E222" s="35"/>
      <c r="F222" s="35"/>
      <c r="G222" s="35"/>
      <c r="H222" s="35"/>
      <c r="I222" s="35"/>
    </row>
    <row r="223" spans="1:9" x14ac:dyDescent="0.25">
      <c r="A223" s="56"/>
      <c r="B223" s="56"/>
      <c r="C223" s="35"/>
      <c r="D223" s="35"/>
      <c r="E223" s="35"/>
      <c r="F223" s="35"/>
      <c r="G223" s="35"/>
      <c r="H223" s="35"/>
      <c r="I223" s="35"/>
    </row>
    <row r="224" spans="1:9" x14ac:dyDescent="0.25">
      <c r="A224" s="56"/>
      <c r="B224" s="56"/>
      <c r="C224" s="35"/>
      <c r="D224" s="35"/>
      <c r="E224" s="35"/>
      <c r="F224" s="35"/>
      <c r="G224" s="35"/>
      <c r="H224" s="35"/>
      <c r="I224" s="35"/>
    </row>
    <row r="225" spans="1:9" x14ac:dyDescent="0.25">
      <c r="A225" s="56"/>
      <c r="B225" s="56"/>
      <c r="C225" s="35"/>
      <c r="D225" s="35"/>
      <c r="E225" s="35"/>
      <c r="F225" s="35"/>
      <c r="G225" s="35"/>
      <c r="H225" s="35"/>
      <c r="I225" s="35"/>
    </row>
    <row r="226" spans="1:9" x14ac:dyDescent="0.25">
      <c r="A226" s="56"/>
      <c r="B226" s="56"/>
      <c r="C226" s="35"/>
      <c r="D226" s="35"/>
      <c r="E226" s="35"/>
      <c r="F226" s="35"/>
      <c r="G226" s="35"/>
      <c r="H226" s="35"/>
      <c r="I226" s="35"/>
    </row>
    <row r="227" spans="1:9" x14ac:dyDescent="0.25">
      <c r="A227" s="56"/>
      <c r="B227" s="56"/>
      <c r="C227" s="35"/>
      <c r="D227" s="35"/>
      <c r="E227" s="35"/>
      <c r="F227" s="35"/>
      <c r="G227" s="35"/>
      <c r="H227" s="35"/>
      <c r="I227" s="35"/>
    </row>
    <row r="228" spans="1:9" x14ac:dyDescent="0.25">
      <c r="A228" s="56"/>
      <c r="B228" s="56"/>
      <c r="C228" s="35"/>
      <c r="D228" s="35"/>
      <c r="E228" s="35"/>
      <c r="F228" s="35"/>
      <c r="G228" s="35"/>
      <c r="H228" s="35"/>
      <c r="I228" s="35"/>
    </row>
    <row r="229" spans="1:9" x14ac:dyDescent="0.25">
      <c r="A229" s="56"/>
      <c r="B229" s="56"/>
      <c r="C229" s="35"/>
      <c r="D229" s="35"/>
      <c r="E229" s="35"/>
      <c r="F229" s="35"/>
      <c r="G229" s="35"/>
      <c r="H229" s="35"/>
      <c r="I229" s="35"/>
    </row>
    <row r="230" spans="1:9" x14ac:dyDescent="0.25">
      <c r="A230" s="56"/>
      <c r="B230" s="56"/>
      <c r="C230" s="35"/>
      <c r="D230" s="35"/>
      <c r="E230" s="35"/>
      <c r="F230" s="35"/>
      <c r="G230" s="35"/>
      <c r="H230" s="35"/>
      <c r="I230" s="35"/>
    </row>
    <row r="231" spans="1:9" x14ac:dyDescent="0.25">
      <c r="A231" s="56"/>
      <c r="B231" s="56"/>
      <c r="C231" s="35"/>
      <c r="D231" s="35"/>
      <c r="E231" s="35"/>
      <c r="F231" s="35"/>
      <c r="G231" s="35"/>
      <c r="H231" s="35"/>
      <c r="I231" s="35"/>
    </row>
    <row r="232" spans="1:9" x14ac:dyDescent="0.25">
      <c r="A232" s="56"/>
      <c r="B232" s="56"/>
      <c r="C232" s="35"/>
      <c r="D232" s="35"/>
      <c r="E232" s="35"/>
      <c r="F232" s="35"/>
      <c r="G232" s="35"/>
      <c r="H232" s="35"/>
      <c r="I232" s="35"/>
    </row>
    <row r="233" spans="1:9" x14ac:dyDescent="0.25">
      <c r="A233" s="56"/>
      <c r="B233" s="56"/>
      <c r="C233" s="35"/>
      <c r="D233" s="35"/>
      <c r="E233" s="35"/>
      <c r="F233" s="35"/>
      <c r="G233" s="35"/>
      <c r="H233" s="35"/>
      <c r="I233" s="35"/>
    </row>
    <row r="234" spans="1:9" x14ac:dyDescent="0.25">
      <c r="A234" s="56"/>
      <c r="B234" s="56"/>
      <c r="C234" s="35"/>
      <c r="D234" s="35"/>
      <c r="E234" s="35"/>
      <c r="F234" s="35"/>
      <c r="G234" s="35"/>
      <c r="H234" s="35"/>
      <c r="I234" s="35"/>
    </row>
    <row r="235" spans="1:9" x14ac:dyDescent="0.25">
      <c r="A235" s="56"/>
      <c r="B235" s="56"/>
      <c r="C235" s="35"/>
      <c r="D235" s="35"/>
      <c r="E235" s="35"/>
      <c r="F235" s="35"/>
      <c r="G235" s="35"/>
      <c r="H235" s="35"/>
      <c r="I235" s="35"/>
    </row>
    <row r="236" spans="1:9" x14ac:dyDescent="0.25">
      <c r="A236" s="56"/>
      <c r="B236" s="56"/>
      <c r="C236" s="35"/>
      <c r="D236" s="35"/>
      <c r="E236" s="35"/>
      <c r="F236" s="35"/>
      <c r="G236" s="35"/>
      <c r="H236" s="35"/>
      <c r="I236" s="35"/>
    </row>
    <row r="237" spans="1:9" x14ac:dyDescent="0.25">
      <c r="A237" s="56"/>
      <c r="B237" s="56"/>
      <c r="C237" s="35"/>
      <c r="D237" s="35"/>
      <c r="E237" s="35"/>
      <c r="F237" s="35"/>
      <c r="G237" s="35"/>
      <c r="H237" s="35"/>
      <c r="I237" s="35"/>
    </row>
    <row r="238" spans="1:9" x14ac:dyDescent="0.25">
      <c r="A238" s="56"/>
      <c r="B238" s="56"/>
      <c r="C238" s="35"/>
      <c r="D238" s="35"/>
      <c r="E238" s="35"/>
      <c r="F238" s="35"/>
      <c r="G238" s="35"/>
      <c r="H238" s="35"/>
      <c r="I238" s="35"/>
    </row>
    <row r="239" spans="1:9" x14ac:dyDescent="0.25">
      <c r="A239" s="56"/>
      <c r="B239" s="56"/>
      <c r="C239" s="35"/>
      <c r="D239" s="35"/>
      <c r="E239" s="35"/>
      <c r="F239" s="35"/>
      <c r="G239" s="35"/>
      <c r="H239" s="35"/>
      <c r="I239" s="35"/>
    </row>
    <row r="240" spans="1:9" x14ac:dyDescent="0.25">
      <c r="A240" s="56"/>
      <c r="B240" s="56"/>
      <c r="C240" s="35"/>
      <c r="D240" s="35"/>
      <c r="E240" s="35"/>
      <c r="F240" s="35"/>
      <c r="G240" s="35"/>
      <c r="H240" s="35"/>
      <c r="I240" s="35"/>
    </row>
    <row r="241" spans="1:9" x14ac:dyDescent="0.25">
      <c r="A241" s="56"/>
      <c r="B241" s="56"/>
      <c r="C241" s="35"/>
      <c r="D241" s="35"/>
      <c r="E241" s="35"/>
      <c r="F241" s="35"/>
      <c r="G241" s="35"/>
      <c r="H241" s="35"/>
      <c r="I241" s="35"/>
    </row>
    <row r="242" spans="1:9" x14ac:dyDescent="0.25">
      <c r="A242" s="56"/>
      <c r="B242" s="56"/>
      <c r="C242" s="35"/>
      <c r="D242" s="35"/>
      <c r="E242" s="35"/>
      <c r="F242" s="35"/>
      <c r="G242" s="35"/>
      <c r="H242" s="35"/>
      <c r="I242" s="35"/>
    </row>
    <row r="243" spans="1:9" x14ac:dyDescent="0.25">
      <c r="A243" s="56"/>
      <c r="B243" s="56"/>
      <c r="C243" s="35"/>
      <c r="D243" s="35"/>
      <c r="E243" s="35"/>
      <c r="F243" s="35"/>
      <c r="G243" s="35"/>
      <c r="H243" s="35"/>
      <c r="I243" s="35"/>
    </row>
    <row r="244" spans="1:9" x14ac:dyDescent="0.25">
      <c r="A244" s="56"/>
      <c r="B244" s="56"/>
      <c r="C244" s="35"/>
      <c r="D244" s="35"/>
      <c r="E244" s="35"/>
      <c r="F244" s="35"/>
      <c r="G244" s="35"/>
      <c r="H244" s="35"/>
      <c r="I244" s="35"/>
    </row>
    <row r="245" spans="1:9" x14ac:dyDescent="0.25">
      <c r="A245" s="56"/>
      <c r="B245" s="56"/>
      <c r="C245" s="35"/>
      <c r="D245" s="35"/>
      <c r="E245" s="35"/>
      <c r="F245" s="35"/>
      <c r="G245" s="35"/>
      <c r="H245" s="35"/>
      <c r="I245" s="35"/>
    </row>
    <row r="246" spans="1:9" x14ac:dyDescent="0.25">
      <c r="A246" s="56"/>
      <c r="B246" s="56"/>
      <c r="C246" s="35"/>
      <c r="D246" s="35"/>
      <c r="E246" s="35"/>
      <c r="F246" s="35"/>
      <c r="G246" s="35"/>
      <c r="H246" s="35"/>
      <c r="I246" s="35"/>
    </row>
    <row r="247" spans="1:9" x14ac:dyDescent="0.25">
      <c r="A247" s="56"/>
      <c r="B247" s="56"/>
      <c r="C247" s="35"/>
      <c r="D247" s="35"/>
      <c r="E247" s="35"/>
      <c r="F247" s="35"/>
      <c r="G247" s="35"/>
      <c r="H247" s="35"/>
      <c r="I247" s="35"/>
    </row>
    <row r="248" spans="1:9" x14ac:dyDescent="0.25">
      <c r="A248" s="56"/>
      <c r="B248" s="56"/>
      <c r="C248" s="35"/>
      <c r="D248" s="35"/>
      <c r="E248" s="35"/>
      <c r="F248" s="35"/>
      <c r="G248" s="35"/>
      <c r="H248" s="35"/>
      <c r="I248" s="35"/>
    </row>
    <row r="249" spans="1:9" x14ac:dyDescent="0.25">
      <c r="A249" s="56"/>
      <c r="B249" s="56"/>
      <c r="C249" s="35"/>
      <c r="D249" s="35"/>
      <c r="E249" s="35"/>
      <c r="F249" s="35"/>
      <c r="G249" s="35"/>
      <c r="H249" s="35"/>
      <c r="I249" s="35"/>
    </row>
    <row r="250" spans="1:9" x14ac:dyDescent="0.25">
      <c r="A250" s="56"/>
      <c r="B250" s="56"/>
      <c r="C250" s="35"/>
      <c r="D250" s="35"/>
      <c r="E250" s="35"/>
      <c r="F250" s="35"/>
      <c r="G250" s="35"/>
      <c r="H250" s="35"/>
      <c r="I250" s="35"/>
    </row>
    <row r="251" spans="1:9" x14ac:dyDescent="0.25">
      <c r="A251" s="56"/>
      <c r="B251" s="56"/>
      <c r="C251" s="35"/>
      <c r="D251" s="35"/>
      <c r="E251" s="35"/>
      <c r="F251" s="35"/>
      <c r="G251" s="35"/>
      <c r="H251" s="35"/>
      <c r="I251" s="35"/>
    </row>
    <row r="252" spans="1:9" x14ac:dyDescent="0.25">
      <c r="A252" s="56"/>
      <c r="B252" s="56"/>
      <c r="C252" s="35"/>
      <c r="D252" s="35"/>
      <c r="E252" s="35"/>
      <c r="F252" s="35"/>
      <c r="G252" s="35"/>
      <c r="H252" s="35"/>
      <c r="I252" s="35"/>
    </row>
    <row r="253" spans="1:9" x14ac:dyDescent="0.25">
      <c r="A253" s="56"/>
      <c r="B253" s="56"/>
      <c r="C253" s="35"/>
      <c r="D253" s="35"/>
      <c r="E253" s="35"/>
      <c r="F253" s="35"/>
      <c r="G253" s="35"/>
      <c r="H253" s="35"/>
      <c r="I253" s="35"/>
    </row>
    <row r="254" spans="1:9" x14ac:dyDescent="0.25">
      <c r="A254" s="56"/>
      <c r="B254" s="56"/>
      <c r="C254" s="35"/>
      <c r="D254" s="35"/>
      <c r="E254" s="35"/>
      <c r="F254" s="35"/>
      <c r="G254" s="35"/>
      <c r="H254" s="35"/>
      <c r="I254" s="35"/>
    </row>
    <row r="255" spans="1:9" x14ac:dyDescent="0.25">
      <c r="A255" s="56"/>
      <c r="B255" s="56"/>
      <c r="C255" s="35"/>
      <c r="D255" s="35"/>
      <c r="E255" s="35"/>
      <c r="F255" s="35"/>
      <c r="G255" s="35"/>
      <c r="H255" s="35"/>
      <c r="I255" s="35"/>
    </row>
    <row r="256" spans="1:9" x14ac:dyDescent="0.25">
      <c r="A256" s="56"/>
      <c r="B256" s="56"/>
      <c r="C256" s="35"/>
      <c r="D256" s="35"/>
      <c r="E256" s="35"/>
      <c r="F256" s="35"/>
      <c r="G256" s="35"/>
      <c r="H256" s="35"/>
      <c r="I256" s="35"/>
    </row>
    <row r="257" spans="1:9" x14ac:dyDescent="0.25">
      <c r="A257" s="56"/>
      <c r="B257" s="56"/>
      <c r="C257" s="35"/>
      <c r="D257" s="35"/>
      <c r="E257" s="35"/>
      <c r="F257" s="35"/>
      <c r="G257" s="35"/>
      <c r="H257" s="35"/>
      <c r="I257" s="35"/>
    </row>
    <row r="258" spans="1:9" x14ac:dyDescent="0.25">
      <c r="A258" s="56"/>
      <c r="B258" s="56"/>
      <c r="C258" s="35"/>
      <c r="D258" s="35"/>
      <c r="E258" s="35"/>
      <c r="F258" s="35"/>
      <c r="G258" s="35"/>
      <c r="H258" s="35"/>
      <c r="I258" s="35"/>
    </row>
    <row r="259" spans="1:9" x14ac:dyDescent="0.25">
      <c r="A259" s="56"/>
      <c r="B259" s="56"/>
      <c r="C259" s="35"/>
      <c r="D259" s="35"/>
      <c r="E259" s="35"/>
      <c r="F259" s="35"/>
      <c r="G259" s="35"/>
      <c r="H259" s="35"/>
      <c r="I259" s="35"/>
    </row>
    <row r="260" spans="1:9" x14ac:dyDescent="0.25">
      <c r="A260" s="56"/>
      <c r="B260" s="56"/>
      <c r="C260" s="35"/>
      <c r="D260" s="35"/>
      <c r="E260" s="35"/>
      <c r="F260" s="35"/>
      <c r="G260" s="35"/>
      <c r="H260" s="35"/>
      <c r="I260" s="35"/>
    </row>
    <row r="261" spans="1:9" x14ac:dyDescent="0.25">
      <c r="A261" s="56"/>
      <c r="B261" s="56"/>
      <c r="C261" s="35"/>
      <c r="D261" s="35"/>
      <c r="E261" s="35"/>
      <c r="F261" s="35"/>
      <c r="G261" s="35"/>
      <c r="H261" s="35"/>
      <c r="I261" s="35"/>
    </row>
    <row r="262" spans="1:9" x14ac:dyDescent="0.25">
      <c r="A262" s="56"/>
      <c r="B262" s="56"/>
      <c r="C262" s="35"/>
      <c r="D262" s="35"/>
      <c r="E262" s="35"/>
      <c r="F262" s="35"/>
      <c r="G262" s="35"/>
      <c r="H262" s="35"/>
      <c r="I262" s="35"/>
    </row>
    <row r="263" spans="1:9" x14ac:dyDescent="0.25">
      <c r="A263" s="56"/>
      <c r="B263" s="56"/>
      <c r="C263" s="35"/>
      <c r="D263" s="35"/>
      <c r="E263" s="35"/>
      <c r="F263" s="35"/>
      <c r="G263" s="35"/>
      <c r="H263" s="35"/>
      <c r="I263" s="35"/>
    </row>
    <row r="264" spans="1:9" x14ac:dyDescent="0.25">
      <c r="A264" s="56"/>
      <c r="B264" s="56"/>
      <c r="C264" s="35"/>
      <c r="D264" s="35"/>
      <c r="E264" s="35"/>
      <c r="F264" s="35"/>
      <c r="G264" s="35"/>
      <c r="H264" s="35"/>
      <c r="I264" s="35"/>
    </row>
    <row r="265" spans="1:9" x14ac:dyDescent="0.25">
      <c r="A265" s="19"/>
      <c r="B265" s="19"/>
    </row>
    <row r="266" spans="1:9" x14ac:dyDescent="0.25">
      <c r="A266" s="19"/>
      <c r="B266" s="19"/>
    </row>
    <row r="267" spans="1:9" x14ac:dyDescent="0.25">
      <c r="A267" s="19"/>
      <c r="B267" s="19"/>
    </row>
    <row r="268" spans="1:9" x14ac:dyDescent="0.25">
      <c r="A268" s="19"/>
      <c r="B268" s="19"/>
    </row>
  </sheetData>
  <sheetProtection formatCells="0" formatColumns="0" formatRows="0"/>
  <mergeCells count="45">
    <mergeCell ref="A7:I7"/>
    <mergeCell ref="D50:D51"/>
    <mergeCell ref="E50:E51"/>
    <mergeCell ref="A48:I48"/>
    <mergeCell ref="A50:A51"/>
    <mergeCell ref="B50:C51"/>
    <mergeCell ref="A42:A44"/>
    <mergeCell ref="B42:B44"/>
    <mergeCell ref="C42:C44"/>
    <mergeCell ref="F8:I8"/>
    <mergeCell ref="A8:A10"/>
    <mergeCell ref="B8:B10"/>
    <mergeCell ref="C8:C10"/>
    <mergeCell ref="D8:D10"/>
    <mergeCell ref="E8:E10"/>
    <mergeCell ref="F9:G9"/>
    <mergeCell ref="F1:I1"/>
    <mergeCell ref="A2:I2"/>
    <mergeCell ref="A3:I3"/>
    <mergeCell ref="A6:I6"/>
    <mergeCell ref="A5:I5"/>
    <mergeCell ref="A52:A56"/>
    <mergeCell ref="B52:C52"/>
    <mergeCell ref="B53:C53"/>
    <mergeCell ref="B54:C54"/>
    <mergeCell ref="B55:C55"/>
    <mergeCell ref="B56:C56"/>
    <mergeCell ref="A57:A61"/>
    <mergeCell ref="B57:C57"/>
    <mergeCell ref="B58:C58"/>
    <mergeCell ref="B59:C59"/>
    <mergeCell ref="B60:C60"/>
    <mergeCell ref="B61:C61"/>
    <mergeCell ref="I43:I44"/>
    <mergeCell ref="F42:I42"/>
    <mergeCell ref="H9:H10"/>
    <mergeCell ref="I9:I10"/>
    <mergeCell ref="B62:C62"/>
    <mergeCell ref="H50:H51"/>
    <mergeCell ref="I50:I51"/>
    <mergeCell ref="F50:G50"/>
    <mergeCell ref="D42:D44"/>
    <mergeCell ref="E42:E44"/>
    <mergeCell ref="F43:G43"/>
    <mergeCell ref="H43:H44"/>
  </mergeCells>
  <phoneticPr fontId="7" type="noConversion"/>
  <printOptions horizontalCentered="1"/>
  <pageMargins left="0.78740157480314965" right="0.39370078740157483" top="0.59055118110236227" bottom="0.59055118110236227" header="0" footer="0"/>
  <pageSetup paperSize="9" scale="50" fitToHeight="2" orientation="portrait" r:id="rId1"/>
  <headerFooter alignWithMargins="0"/>
  <rowBreaks count="1" manualBreakCount="1">
    <brk id="4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</sheetPr>
  <dimension ref="A1:AR42"/>
  <sheetViews>
    <sheetView view="pageBreakPreview" zoomScale="65" zoomScaleNormal="75" zoomScaleSheetLayoutView="65" workbookViewId="0">
      <pane xSplit="2" ySplit="7" topLeftCell="V8" activePane="bottomRight" state="frozen"/>
      <selection pane="topRight" activeCell="C1" sqref="C1"/>
      <selection pane="bottomLeft" activeCell="A8" sqref="A8"/>
      <selection pane="bottomRight" activeCell="W1" sqref="W1:X1"/>
    </sheetView>
  </sheetViews>
  <sheetFormatPr defaultRowHeight="13.2" x14ac:dyDescent="0.25"/>
  <cols>
    <col min="1" max="1" width="6.88671875" style="26" bestFit="1" customWidth="1"/>
    <col min="2" max="2" width="28.109375" customWidth="1"/>
    <col min="3" max="3" width="12.44140625" customWidth="1"/>
    <col min="4" max="8" width="11" bestFit="1" customWidth="1"/>
    <col min="9" max="9" width="12.109375" customWidth="1"/>
    <col min="10" max="10" width="15.33203125" bestFit="1" customWidth="1"/>
    <col min="11" max="11" width="10.5546875" customWidth="1"/>
    <col min="12" max="14" width="10.5546875" bestFit="1" customWidth="1"/>
    <col min="15" max="15" width="9.109375" customWidth="1"/>
    <col min="16" max="16" width="10.44140625" bestFit="1" customWidth="1"/>
    <col min="17" max="17" width="10.33203125" customWidth="1"/>
    <col min="18" max="20" width="10.44140625" bestFit="1" customWidth="1"/>
    <col min="21" max="22" width="11.109375" customWidth="1"/>
    <col min="23" max="23" width="35.109375" customWidth="1"/>
    <col min="24" max="24" width="22.44140625" customWidth="1"/>
    <col min="25" max="25" width="17.44140625" customWidth="1"/>
    <col min="26" max="26" width="12.109375" customWidth="1"/>
    <col min="27" max="27" width="12.44140625" customWidth="1"/>
    <col min="28" max="28" width="12" customWidth="1"/>
    <col min="29" max="29" width="11.5546875" customWidth="1"/>
    <col min="30" max="30" width="12.109375" customWidth="1"/>
    <col min="31" max="31" width="12.88671875" customWidth="1"/>
    <col min="32" max="32" width="10" customWidth="1"/>
    <col min="33" max="33" width="10.6640625" customWidth="1"/>
    <col min="34" max="34" width="12.109375" customWidth="1"/>
    <col min="35" max="35" width="10.44140625" customWidth="1"/>
    <col min="36" max="36" width="10" customWidth="1"/>
    <col min="37" max="37" width="12.33203125" customWidth="1"/>
    <col min="38" max="38" width="11.88671875" customWidth="1"/>
    <col min="39" max="39" width="18.6640625" customWidth="1"/>
    <col min="40" max="40" width="16.109375" customWidth="1"/>
    <col min="41" max="41" width="16.44140625" customWidth="1"/>
    <col min="42" max="42" width="19.33203125" customWidth="1"/>
    <col min="43" max="43" width="16.6640625" customWidth="1"/>
    <col min="44" max="44" width="15.88671875" customWidth="1"/>
  </cols>
  <sheetData>
    <row r="1" spans="1:44" ht="64.2" customHeight="1" x14ac:dyDescent="0.35">
      <c r="A1" s="284"/>
      <c r="B1" s="10"/>
      <c r="C1" s="10"/>
      <c r="D1" s="10"/>
      <c r="E1" s="10"/>
      <c r="F1" s="393"/>
      <c r="G1" s="393"/>
      <c r="H1" s="39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89" t="s">
        <v>471</v>
      </c>
      <c r="X1" s="390"/>
      <c r="Y1" s="6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5"/>
      <c r="AQ1" s="65"/>
      <c r="AR1" s="65"/>
    </row>
    <row r="2" spans="1:44" ht="21.75" customHeight="1" x14ac:dyDescent="0.25">
      <c r="A2" s="391" t="s">
        <v>463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85"/>
      <c r="AN2" s="285"/>
      <c r="AO2" s="285"/>
      <c r="AP2" s="285"/>
      <c r="AQ2" s="285"/>
      <c r="AR2" s="285"/>
    </row>
    <row r="3" spans="1:44" ht="18" x14ac:dyDescent="0.35">
      <c r="A3" s="284"/>
      <c r="B3" s="10"/>
      <c r="C3" s="10"/>
      <c r="D3" s="10"/>
      <c r="E3" s="10"/>
      <c r="F3" s="10"/>
      <c r="G3" s="10"/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285"/>
      <c r="AM3" s="286"/>
      <c r="AN3" s="286"/>
      <c r="AO3" s="286"/>
      <c r="AP3" s="286"/>
      <c r="AQ3" s="286"/>
      <c r="AR3" s="286"/>
    </row>
    <row r="4" spans="1:44" ht="51" customHeight="1" x14ac:dyDescent="0.25">
      <c r="A4" s="386" t="s">
        <v>65</v>
      </c>
      <c r="B4" s="386" t="s">
        <v>129</v>
      </c>
      <c r="C4" s="386" t="s">
        <v>132</v>
      </c>
      <c r="D4" s="386"/>
      <c r="E4" s="386"/>
      <c r="F4" s="386"/>
      <c r="G4" s="386"/>
      <c r="H4" s="386"/>
      <c r="I4" s="386" t="s">
        <v>130</v>
      </c>
      <c r="J4" s="386"/>
      <c r="K4" s="386"/>
      <c r="L4" s="386"/>
      <c r="M4" s="386"/>
      <c r="N4" s="386"/>
      <c r="O4" s="386" t="s">
        <v>131</v>
      </c>
      <c r="P4" s="386"/>
      <c r="Q4" s="386"/>
      <c r="R4" s="386"/>
      <c r="S4" s="386"/>
      <c r="T4" s="386"/>
      <c r="U4" s="386" t="s">
        <v>151</v>
      </c>
      <c r="V4" s="386"/>
      <c r="W4" s="386" t="s">
        <v>174</v>
      </c>
      <c r="X4" s="386"/>
      <c r="Y4" s="386" t="s">
        <v>159</v>
      </c>
      <c r="Z4" s="386" t="s">
        <v>160</v>
      </c>
      <c r="AA4" s="386"/>
      <c r="AB4" s="386"/>
      <c r="AC4" s="386"/>
      <c r="AD4" s="386"/>
      <c r="AE4" s="386"/>
      <c r="AF4" s="386"/>
      <c r="AG4" s="386" t="s">
        <v>152</v>
      </c>
      <c r="AH4" s="386"/>
      <c r="AI4" s="386"/>
      <c r="AJ4" s="386"/>
      <c r="AK4" s="386"/>
      <c r="AL4" s="386"/>
      <c r="AM4" s="386" t="s">
        <v>161</v>
      </c>
      <c r="AN4" s="386" t="s">
        <v>160</v>
      </c>
      <c r="AO4" s="386"/>
      <c r="AP4" s="386"/>
      <c r="AQ4" s="386"/>
      <c r="AR4" s="386"/>
    </row>
    <row r="5" spans="1:44" ht="102" customHeight="1" x14ac:dyDescent="0.25">
      <c r="A5" s="386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 t="s">
        <v>171</v>
      </c>
      <c r="AA5" s="386" t="s">
        <v>170</v>
      </c>
      <c r="AB5" s="386" t="s">
        <v>172</v>
      </c>
      <c r="AC5" s="386" t="s">
        <v>173</v>
      </c>
      <c r="AD5" s="386" t="s">
        <v>22</v>
      </c>
      <c r="AE5" s="386" t="s">
        <v>44</v>
      </c>
      <c r="AF5" s="386" t="s">
        <v>48</v>
      </c>
      <c r="AG5" s="386" t="s">
        <v>406</v>
      </c>
      <c r="AH5" s="386"/>
      <c r="AI5" s="386" t="s">
        <v>135</v>
      </c>
      <c r="AJ5" s="386"/>
      <c r="AK5" s="386" t="s">
        <v>136</v>
      </c>
      <c r="AL5" s="386"/>
      <c r="AM5" s="386"/>
      <c r="AN5" s="386" t="s">
        <v>163</v>
      </c>
      <c r="AO5" s="386" t="s">
        <v>164</v>
      </c>
      <c r="AP5" s="386" t="s">
        <v>165</v>
      </c>
      <c r="AQ5" s="386" t="s">
        <v>166</v>
      </c>
      <c r="AR5" s="386" t="s">
        <v>167</v>
      </c>
    </row>
    <row r="6" spans="1:44" ht="28.5" customHeight="1" x14ac:dyDescent="0.25">
      <c r="A6" s="386"/>
      <c r="B6" s="386"/>
      <c r="C6" s="386" t="s">
        <v>411</v>
      </c>
      <c r="D6" s="386" t="s">
        <v>438</v>
      </c>
      <c r="E6" s="386" t="s">
        <v>345</v>
      </c>
      <c r="F6" s="386" t="s">
        <v>60</v>
      </c>
      <c r="G6" s="386"/>
      <c r="H6" s="386"/>
      <c r="I6" s="386" t="s">
        <v>411</v>
      </c>
      <c r="J6" s="386" t="s">
        <v>438</v>
      </c>
      <c r="K6" s="386" t="s">
        <v>345</v>
      </c>
      <c r="L6" s="386" t="s">
        <v>60</v>
      </c>
      <c r="M6" s="386"/>
      <c r="N6" s="386"/>
      <c r="O6" s="386" t="s">
        <v>411</v>
      </c>
      <c r="P6" s="386" t="s">
        <v>438</v>
      </c>
      <c r="Q6" s="386" t="s">
        <v>345</v>
      </c>
      <c r="R6" s="386" t="s">
        <v>60</v>
      </c>
      <c r="S6" s="386"/>
      <c r="T6" s="386"/>
      <c r="U6" s="386" t="s">
        <v>454</v>
      </c>
      <c r="V6" s="386" t="str">
        <f>Q6</f>
        <v>2022 г.</v>
      </c>
      <c r="W6" s="386" t="s">
        <v>168</v>
      </c>
      <c r="X6" s="386" t="s">
        <v>169</v>
      </c>
      <c r="Y6" s="386"/>
      <c r="Z6" s="386"/>
      <c r="AA6" s="386"/>
      <c r="AB6" s="386"/>
      <c r="AC6" s="386"/>
      <c r="AD6" s="386"/>
      <c r="AE6" s="386"/>
      <c r="AF6" s="386"/>
      <c r="AG6" s="386" t="s">
        <v>438</v>
      </c>
      <c r="AH6" s="386" t="s">
        <v>448</v>
      </c>
      <c r="AI6" s="386" t="s">
        <v>438</v>
      </c>
      <c r="AJ6" s="386" t="s">
        <v>448</v>
      </c>
      <c r="AK6" s="386" t="s">
        <v>438</v>
      </c>
      <c r="AL6" s="386" t="s">
        <v>448</v>
      </c>
      <c r="AM6" s="386"/>
      <c r="AN6" s="386"/>
      <c r="AO6" s="386"/>
      <c r="AP6" s="386"/>
      <c r="AQ6" s="386"/>
      <c r="AR6" s="386"/>
    </row>
    <row r="7" spans="1:44" s="108" customFormat="1" ht="36" customHeight="1" x14ac:dyDescent="0.25">
      <c r="A7" s="386"/>
      <c r="B7" s="386"/>
      <c r="C7" s="386"/>
      <c r="D7" s="386"/>
      <c r="E7" s="386"/>
      <c r="F7" s="247" t="s">
        <v>401</v>
      </c>
      <c r="G7" s="247" t="s">
        <v>412</v>
      </c>
      <c r="H7" s="247" t="s">
        <v>440</v>
      </c>
      <c r="I7" s="386"/>
      <c r="J7" s="386"/>
      <c r="K7" s="386"/>
      <c r="L7" s="247" t="s">
        <v>401</v>
      </c>
      <c r="M7" s="247" t="s">
        <v>412</v>
      </c>
      <c r="N7" s="247" t="s">
        <v>440</v>
      </c>
      <c r="O7" s="386"/>
      <c r="P7" s="386"/>
      <c r="Q7" s="386"/>
      <c r="R7" s="247" t="s">
        <v>401</v>
      </c>
      <c r="S7" s="247" t="s">
        <v>412</v>
      </c>
      <c r="T7" s="247" t="s">
        <v>440</v>
      </c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</row>
    <row r="8" spans="1:44" s="145" customFormat="1" ht="18" x14ac:dyDescent="0.25">
      <c r="A8" s="179">
        <v>1</v>
      </c>
      <c r="B8" s="180" t="s">
        <v>294</v>
      </c>
      <c r="C8" s="181">
        <v>13.4</v>
      </c>
      <c r="D8" s="133">
        <v>13.2</v>
      </c>
      <c r="E8" s="133">
        <v>13.6</v>
      </c>
      <c r="F8" s="133">
        <v>14.1</v>
      </c>
      <c r="G8" s="133">
        <v>5.4</v>
      </c>
      <c r="H8" s="133">
        <v>5.6</v>
      </c>
      <c r="I8" s="133">
        <v>16.2</v>
      </c>
      <c r="J8" s="133">
        <v>18.399999999999999</v>
      </c>
      <c r="K8" s="133">
        <v>19.2</v>
      </c>
      <c r="L8" s="133">
        <v>19.899999999999999</v>
      </c>
      <c r="M8" s="133">
        <v>20.6</v>
      </c>
      <c r="N8" s="133">
        <v>21.5</v>
      </c>
      <c r="O8" s="133">
        <v>44.54</v>
      </c>
      <c r="P8" s="133">
        <v>41</v>
      </c>
      <c r="Q8" s="133">
        <v>40.6</v>
      </c>
      <c r="R8" s="133">
        <v>40.6</v>
      </c>
      <c r="S8" s="133">
        <v>40.6</v>
      </c>
      <c r="T8" s="133">
        <v>40.6</v>
      </c>
      <c r="U8" s="182">
        <v>5</v>
      </c>
      <c r="V8" s="182">
        <v>5</v>
      </c>
      <c r="W8" s="183"/>
      <c r="X8" s="184"/>
      <c r="Y8" s="184">
        <f t="shared" ref="Y8:Y31" si="0">Z8+AA8+AB8+AC8+AD8+AE8+AF8</f>
        <v>5</v>
      </c>
      <c r="Z8" s="182">
        <v>0</v>
      </c>
      <c r="AA8" s="182">
        <v>1</v>
      </c>
      <c r="AB8" s="182">
        <v>0</v>
      </c>
      <c r="AC8" s="132">
        <v>0</v>
      </c>
      <c r="AD8" s="132">
        <v>1</v>
      </c>
      <c r="AE8" s="132">
        <v>0</v>
      </c>
      <c r="AF8" s="132">
        <v>3</v>
      </c>
      <c r="AG8" s="182">
        <v>1</v>
      </c>
      <c r="AH8" s="182">
        <v>1</v>
      </c>
      <c r="AI8" s="182">
        <v>0</v>
      </c>
      <c r="AJ8" s="182">
        <v>0</v>
      </c>
      <c r="AK8" s="182">
        <v>0</v>
      </c>
      <c r="AL8" s="182">
        <v>0</v>
      </c>
      <c r="AM8" s="132">
        <v>3</v>
      </c>
      <c r="AN8" s="132">
        <v>0</v>
      </c>
      <c r="AO8" s="132">
        <v>1</v>
      </c>
      <c r="AP8" s="132">
        <v>0</v>
      </c>
      <c r="AQ8" s="132">
        <v>0</v>
      </c>
      <c r="AR8" s="132">
        <v>1</v>
      </c>
    </row>
    <row r="9" spans="1:44" s="145" customFormat="1" ht="72" x14ac:dyDescent="0.25">
      <c r="A9" s="179">
        <v>2</v>
      </c>
      <c r="B9" s="180" t="s">
        <v>295</v>
      </c>
      <c r="C9" s="133">
        <v>5068</v>
      </c>
      <c r="D9" s="132">
        <v>5066.1000000000004</v>
      </c>
      <c r="E9" s="132">
        <v>5344.6</v>
      </c>
      <c r="F9" s="132">
        <v>5546.2</v>
      </c>
      <c r="G9" s="132">
        <v>5869.2</v>
      </c>
      <c r="H9" s="132">
        <v>6171.9</v>
      </c>
      <c r="I9" s="132">
        <v>1353.3</v>
      </c>
      <c r="J9" s="132">
        <v>1546.4</v>
      </c>
      <c r="K9" s="132">
        <v>1805.4</v>
      </c>
      <c r="L9" s="132">
        <v>1825.8</v>
      </c>
      <c r="M9" s="132">
        <v>1906.5</v>
      </c>
      <c r="N9" s="132">
        <v>1985.8</v>
      </c>
      <c r="O9" s="132">
        <v>2394.9</v>
      </c>
      <c r="P9" s="132">
        <v>2440.6999999999998</v>
      </c>
      <c r="Q9" s="132">
        <v>2437</v>
      </c>
      <c r="R9" s="132">
        <v>2497.4</v>
      </c>
      <c r="S9" s="132">
        <v>2490</v>
      </c>
      <c r="T9" s="132">
        <v>2486.6999999999998</v>
      </c>
      <c r="U9" s="182">
        <v>0</v>
      </c>
      <c r="V9" s="182">
        <v>0</v>
      </c>
      <c r="W9" s="180" t="s">
        <v>343</v>
      </c>
      <c r="X9" s="184">
        <v>1793</v>
      </c>
      <c r="Y9" s="184">
        <f t="shared" si="0"/>
        <v>11</v>
      </c>
      <c r="Z9" s="182">
        <v>1</v>
      </c>
      <c r="AA9" s="182">
        <v>0</v>
      </c>
      <c r="AB9" s="182">
        <v>0</v>
      </c>
      <c r="AC9" s="132">
        <v>0</v>
      </c>
      <c r="AD9" s="132">
        <v>5</v>
      </c>
      <c r="AE9" s="132">
        <v>0</v>
      </c>
      <c r="AF9" s="132">
        <v>5</v>
      </c>
      <c r="AG9" s="182">
        <v>5</v>
      </c>
      <c r="AH9" s="182">
        <v>5</v>
      </c>
      <c r="AI9" s="182">
        <v>0</v>
      </c>
      <c r="AJ9" s="182">
        <v>0</v>
      </c>
      <c r="AK9" s="182">
        <v>0</v>
      </c>
      <c r="AL9" s="182">
        <v>0</v>
      </c>
      <c r="AM9" s="132">
        <v>5</v>
      </c>
      <c r="AN9" s="132">
        <v>1</v>
      </c>
      <c r="AO9" s="132">
        <v>1</v>
      </c>
      <c r="AP9" s="132">
        <v>0</v>
      </c>
      <c r="AQ9" s="132">
        <v>0</v>
      </c>
      <c r="AR9" s="132">
        <v>2</v>
      </c>
    </row>
    <row r="10" spans="1:44" s="145" customFormat="1" ht="18" x14ac:dyDescent="0.25">
      <c r="A10" s="179">
        <v>3</v>
      </c>
      <c r="B10" s="180" t="s">
        <v>296</v>
      </c>
      <c r="C10" s="181">
        <v>5.0999999999999996</v>
      </c>
      <c r="D10" s="133">
        <v>4.5999999999999996</v>
      </c>
      <c r="E10" s="133">
        <v>4.5999999999999996</v>
      </c>
      <c r="F10" s="133">
        <v>4.5999999999999996</v>
      </c>
      <c r="G10" s="133">
        <v>4.5999999999999996</v>
      </c>
      <c r="H10" s="133">
        <v>4.5999999999999996</v>
      </c>
      <c r="I10" s="133">
        <v>8.9</v>
      </c>
      <c r="J10" s="133">
        <v>9.4</v>
      </c>
      <c r="K10" s="133">
        <v>8.6999999999999993</v>
      </c>
      <c r="L10" s="133">
        <f t="shared" ref="L10:N14" si="1">K10*103.9/100</f>
        <v>9.039299999999999</v>
      </c>
      <c r="M10" s="133">
        <f t="shared" si="1"/>
        <v>9.3918327000000001</v>
      </c>
      <c r="N10" s="133">
        <f t="shared" si="1"/>
        <v>9.7581141753000011</v>
      </c>
      <c r="O10" s="133">
        <v>22.1</v>
      </c>
      <c r="P10" s="133">
        <v>20.8</v>
      </c>
      <c r="Q10" s="133">
        <v>20.8</v>
      </c>
      <c r="R10" s="133">
        <v>20.8</v>
      </c>
      <c r="S10" s="133">
        <v>20.8</v>
      </c>
      <c r="T10" s="133">
        <v>20.8</v>
      </c>
      <c r="U10" s="182">
        <v>0</v>
      </c>
      <c r="V10" s="182">
        <v>0</v>
      </c>
      <c r="W10" s="183"/>
      <c r="X10" s="184"/>
      <c r="Y10" s="184">
        <f t="shared" si="0"/>
        <v>5</v>
      </c>
      <c r="Z10" s="182">
        <v>0</v>
      </c>
      <c r="AA10" s="182">
        <v>0</v>
      </c>
      <c r="AB10" s="182">
        <v>0</v>
      </c>
      <c r="AC10" s="132">
        <v>0</v>
      </c>
      <c r="AD10" s="132">
        <v>2</v>
      </c>
      <c r="AE10" s="132">
        <v>0</v>
      </c>
      <c r="AF10" s="132">
        <v>3</v>
      </c>
      <c r="AG10" s="182">
        <v>2</v>
      </c>
      <c r="AH10" s="182">
        <v>2</v>
      </c>
      <c r="AI10" s="182">
        <v>0</v>
      </c>
      <c r="AJ10" s="182">
        <v>0</v>
      </c>
      <c r="AK10" s="182">
        <v>0</v>
      </c>
      <c r="AL10" s="182">
        <v>0</v>
      </c>
      <c r="AM10" s="132">
        <v>3</v>
      </c>
      <c r="AN10" s="132">
        <v>0</v>
      </c>
      <c r="AO10" s="132">
        <v>1</v>
      </c>
      <c r="AP10" s="132">
        <v>0</v>
      </c>
      <c r="AQ10" s="132">
        <v>0</v>
      </c>
      <c r="AR10" s="132">
        <v>1</v>
      </c>
    </row>
    <row r="11" spans="1:44" s="145" customFormat="1" ht="18" x14ac:dyDescent="0.25">
      <c r="A11" s="179">
        <v>4</v>
      </c>
      <c r="B11" s="180" t="s">
        <v>297</v>
      </c>
      <c r="C11" s="181">
        <v>57.1</v>
      </c>
      <c r="D11" s="133">
        <v>54.4</v>
      </c>
      <c r="E11" s="133">
        <v>57.2</v>
      </c>
      <c r="F11" s="133">
        <v>59.2</v>
      </c>
      <c r="G11" s="133">
        <v>61.4</v>
      </c>
      <c r="H11" s="133">
        <v>63.5</v>
      </c>
      <c r="I11" s="133">
        <v>42.9</v>
      </c>
      <c r="J11" s="133">
        <v>46.8</v>
      </c>
      <c r="K11" s="133">
        <v>46</v>
      </c>
      <c r="L11" s="133">
        <v>47.3</v>
      </c>
      <c r="M11" s="133">
        <v>49.3</v>
      </c>
      <c r="N11" s="133">
        <v>50.8</v>
      </c>
      <c r="O11" s="133">
        <v>111.8</v>
      </c>
      <c r="P11" s="133">
        <v>112.3</v>
      </c>
      <c r="Q11" s="133">
        <v>107.3</v>
      </c>
      <c r="R11" s="133">
        <v>111.3</v>
      </c>
      <c r="S11" s="133">
        <v>111.8</v>
      </c>
      <c r="T11" s="133">
        <v>111.8</v>
      </c>
      <c r="U11" s="182">
        <v>8</v>
      </c>
      <c r="V11" s="182">
        <v>0</v>
      </c>
      <c r="W11" s="183"/>
      <c r="X11" s="184"/>
      <c r="Y11" s="184">
        <f t="shared" si="0"/>
        <v>9</v>
      </c>
      <c r="Z11" s="182">
        <v>0</v>
      </c>
      <c r="AA11" s="182">
        <v>1</v>
      </c>
      <c r="AB11" s="182">
        <v>0</v>
      </c>
      <c r="AC11" s="132">
        <v>0</v>
      </c>
      <c r="AD11" s="132">
        <v>2</v>
      </c>
      <c r="AE11" s="132">
        <v>0</v>
      </c>
      <c r="AF11" s="132">
        <v>6</v>
      </c>
      <c r="AG11" s="182">
        <v>4</v>
      </c>
      <c r="AH11" s="182">
        <v>3</v>
      </c>
      <c r="AI11" s="182">
        <v>1</v>
      </c>
      <c r="AJ11" s="182">
        <v>2</v>
      </c>
      <c r="AK11" s="182">
        <v>1</v>
      </c>
      <c r="AL11" s="182">
        <v>1</v>
      </c>
      <c r="AM11" s="132">
        <v>6</v>
      </c>
      <c r="AN11" s="132">
        <v>3</v>
      </c>
      <c r="AO11" s="132">
        <v>1</v>
      </c>
      <c r="AP11" s="132">
        <v>0</v>
      </c>
      <c r="AQ11" s="132">
        <v>0</v>
      </c>
      <c r="AR11" s="132">
        <v>1</v>
      </c>
    </row>
    <row r="12" spans="1:44" s="145" customFormat="1" ht="18" x14ac:dyDescent="0.25">
      <c r="A12" s="179">
        <v>5</v>
      </c>
      <c r="B12" s="180" t="s">
        <v>298</v>
      </c>
      <c r="C12" s="181">
        <v>128.69999999999999</v>
      </c>
      <c r="D12" s="133">
        <v>145.5</v>
      </c>
      <c r="E12" s="133">
        <v>148.5</v>
      </c>
      <c r="F12" s="133">
        <v>149.6</v>
      </c>
      <c r="G12" s="133">
        <v>149.9</v>
      </c>
      <c r="H12" s="133">
        <v>149.9</v>
      </c>
      <c r="I12" s="133">
        <v>39.799999999999997</v>
      </c>
      <c r="J12" s="133">
        <v>40.4</v>
      </c>
      <c r="K12" s="133">
        <v>39.299999999999997</v>
      </c>
      <c r="L12" s="133">
        <v>35.1</v>
      </c>
      <c r="M12" s="133">
        <v>36.200000000000003</v>
      </c>
      <c r="N12" s="133">
        <v>37.4</v>
      </c>
      <c r="O12" s="133">
        <v>105.8</v>
      </c>
      <c r="P12" s="133">
        <v>100.7</v>
      </c>
      <c r="Q12" s="133">
        <v>100.7</v>
      </c>
      <c r="R12" s="133">
        <v>67.2</v>
      </c>
      <c r="S12" s="133">
        <v>67.2</v>
      </c>
      <c r="T12" s="133">
        <v>67.2</v>
      </c>
      <c r="U12" s="182">
        <v>35</v>
      </c>
      <c r="V12" s="182">
        <v>39</v>
      </c>
      <c r="W12" s="183"/>
      <c r="X12" s="184"/>
      <c r="Y12" s="184">
        <f t="shared" si="0"/>
        <v>17</v>
      </c>
      <c r="Z12" s="182">
        <v>0</v>
      </c>
      <c r="AA12" s="182">
        <v>2</v>
      </c>
      <c r="AB12" s="182">
        <v>0</v>
      </c>
      <c r="AC12" s="132">
        <v>0</v>
      </c>
      <c r="AD12" s="132">
        <v>11</v>
      </c>
      <c r="AE12" s="132">
        <v>0</v>
      </c>
      <c r="AF12" s="132">
        <v>4</v>
      </c>
      <c r="AG12" s="182">
        <v>12</v>
      </c>
      <c r="AH12" s="182">
        <v>11</v>
      </c>
      <c r="AI12" s="182">
        <v>1</v>
      </c>
      <c r="AJ12" s="182">
        <v>1</v>
      </c>
      <c r="AK12" s="182">
        <v>2</v>
      </c>
      <c r="AL12" s="182">
        <v>2</v>
      </c>
      <c r="AM12" s="132">
        <v>4</v>
      </c>
      <c r="AN12" s="132">
        <v>1</v>
      </c>
      <c r="AO12" s="132">
        <v>1</v>
      </c>
      <c r="AP12" s="132">
        <v>0</v>
      </c>
      <c r="AQ12" s="132">
        <v>0</v>
      </c>
      <c r="AR12" s="132">
        <v>1</v>
      </c>
    </row>
    <row r="13" spans="1:44" s="145" customFormat="1" ht="18" x14ac:dyDescent="0.25">
      <c r="A13" s="179">
        <v>6</v>
      </c>
      <c r="B13" s="180" t="s">
        <v>299</v>
      </c>
      <c r="C13" s="181">
        <v>42.82</v>
      </c>
      <c r="D13" s="133">
        <v>60.4</v>
      </c>
      <c r="E13" s="133">
        <v>44.61</v>
      </c>
      <c r="F13" s="133">
        <v>46.58</v>
      </c>
      <c r="G13" s="133">
        <v>48.35</v>
      </c>
      <c r="H13" s="133">
        <v>50.24</v>
      </c>
      <c r="I13" s="133">
        <v>25.3</v>
      </c>
      <c r="J13" s="133">
        <v>26.6</v>
      </c>
      <c r="K13" s="133">
        <v>24.6</v>
      </c>
      <c r="L13" s="133">
        <v>25.7</v>
      </c>
      <c r="M13" s="133">
        <v>26.8</v>
      </c>
      <c r="N13" s="133">
        <v>28</v>
      </c>
      <c r="O13" s="133">
        <v>66</v>
      </c>
      <c r="P13" s="133">
        <v>31.5</v>
      </c>
      <c r="Q13" s="133">
        <v>62.6</v>
      </c>
      <c r="R13" s="133">
        <v>29.7</v>
      </c>
      <c r="S13" s="133">
        <v>62.6</v>
      </c>
      <c r="T13" s="133">
        <v>68.900000000000006</v>
      </c>
      <c r="U13" s="182">
        <v>30</v>
      </c>
      <c r="V13" s="182">
        <v>30</v>
      </c>
      <c r="W13" s="183"/>
      <c r="X13" s="184"/>
      <c r="Y13" s="184">
        <f t="shared" si="0"/>
        <v>11</v>
      </c>
      <c r="Z13" s="182">
        <v>0</v>
      </c>
      <c r="AA13" s="182">
        <v>3</v>
      </c>
      <c r="AB13" s="182">
        <v>0</v>
      </c>
      <c r="AC13" s="132">
        <v>0</v>
      </c>
      <c r="AD13" s="132">
        <v>3</v>
      </c>
      <c r="AE13" s="132">
        <v>0</v>
      </c>
      <c r="AF13" s="132">
        <v>5</v>
      </c>
      <c r="AG13" s="182">
        <v>8</v>
      </c>
      <c r="AH13" s="182">
        <v>7</v>
      </c>
      <c r="AI13" s="182">
        <v>0</v>
      </c>
      <c r="AJ13" s="182">
        <v>0</v>
      </c>
      <c r="AK13" s="182">
        <v>0</v>
      </c>
      <c r="AL13" s="182">
        <v>0</v>
      </c>
      <c r="AM13" s="132">
        <v>5</v>
      </c>
      <c r="AN13" s="132">
        <v>2</v>
      </c>
      <c r="AO13" s="132">
        <v>1</v>
      </c>
      <c r="AP13" s="132">
        <v>0</v>
      </c>
      <c r="AQ13" s="132">
        <v>0</v>
      </c>
      <c r="AR13" s="132">
        <v>1</v>
      </c>
    </row>
    <row r="14" spans="1:44" s="145" customFormat="1" ht="18" x14ac:dyDescent="0.25">
      <c r="A14" s="179">
        <v>7</v>
      </c>
      <c r="B14" s="180" t="s">
        <v>300</v>
      </c>
      <c r="C14" s="181">
        <v>23.3</v>
      </c>
      <c r="D14" s="133">
        <v>38.1</v>
      </c>
      <c r="E14" s="133">
        <v>39.700000000000003</v>
      </c>
      <c r="F14" s="133">
        <f>E14*103.7/100</f>
        <v>41.168900000000001</v>
      </c>
      <c r="G14" s="133">
        <f>F14*103.7/100</f>
        <v>42.692149300000004</v>
      </c>
      <c r="H14" s="133">
        <f>G14*103.6/100</f>
        <v>44.229066674800009</v>
      </c>
      <c r="I14" s="133">
        <v>25.2</v>
      </c>
      <c r="J14" s="133">
        <v>28</v>
      </c>
      <c r="K14" s="133">
        <v>26.7</v>
      </c>
      <c r="L14" s="133">
        <f t="shared" si="1"/>
        <v>27.741300000000003</v>
      </c>
      <c r="M14" s="133">
        <v>29</v>
      </c>
      <c r="N14" s="133">
        <v>30</v>
      </c>
      <c r="O14" s="133">
        <v>67.7</v>
      </c>
      <c r="P14" s="133">
        <v>69.099999999999994</v>
      </c>
      <c r="Q14" s="133">
        <v>69.099999999999994</v>
      </c>
      <c r="R14" s="133">
        <v>69.099999999999994</v>
      </c>
      <c r="S14" s="133">
        <v>69.099999999999994</v>
      </c>
      <c r="T14" s="133">
        <v>69.099999999999994</v>
      </c>
      <c r="U14" s="182">
        <v>0</v>
      </c>
      <c r="V14" s="182">
        <v>6</v>
      </c>
      <c r="W14" s="183"/>
      <c r="X14" s="184"/>
      <c r="Y14" s="184">
        <f t="shared" si="0"/>
        <v>11</v>
      </c>
      <c r="Z14" s="182">
        <v>0</v>
      </c>
      <c r="AA14" s="182">
        <v>4</v>
      </c>
      <c r="AB14" s="182">
        <v>0</v>
      </c>
      <c r="AC14" s="132">
        <v>0</v>
      </c>
      <c r="AD14" s="132">
        <v>3</v>
      </c>
      <c r="AE14" s="132">
        <v>0</v>
      </c>
      <c r="AF14" s="132">
        <v>4</v>
      </c>
      <c r="AG14" s="182">
        <v>3</v>
      </c>
      <c r="AH14" s="182">
        <v>3</v>
      </c>
      <c r="AI14" s="182">
        <v>0</v>
      </c>
      <c r="AJ14" s="182">
        <v>0</v>
      </c>
      <c r="AK14" s="182">
        <v>2</v>
      </c>
      <c r="AL14" s="182">
        <v>2</v>
      </c>
      <c r="AM14" s="132">
        <v>4</v>
      </c>
      <c r="AN14" s="132">
        <v>1</v>
      </c>
      <c r="AO14" s="132">
        <v>1</v>
      </c>
      <c r="AP14" s="132">
        <v>0</v>
      </c>
      <c r="AQ14" s="132">
        <v>0</v>
      </c>
      <c r="AR14" s="132">
        <v>1</v>
      </c>
    </row>
    <row r="15" spans="1:44" s="145" customFormat="1" ht="18" x14ac:dyDescent="0.25">
      <c r="A15" s="179">
        <v>8</v>
      </c>
      <c r="B15" s="180" t="s">
        <v>301</v>
      </c>
      <c r="C15" s="181">
        <v>43.2</v>
      </c>
      <c r="D15" s="133">
        <v>65.599999999999994</v>
      </c>
      <c r="E15" s="133">
        <v>73.8</v>
      </c>
      <c r="F15" s="133">
        <v>76.400000000000006</v>
      </c>
      <c r="G15" s="133">
        <v>76.7</v>
      </c>
      <c r="H15" s="133">
        <v>76.7</v>
      </c>
      <c r="I15" s="133">
        <v>31.6</v>
      </c>
      <c r="J15" s="133">
        <v>34.24</v>
      </c>
      <c r="K15" s="133">
        <v>31.4</v>
      </c>
      <c r="L15" s="133">
        <v>33.299999999999997</v>
      </c>
      <c r="M15" s="133">
        <v>34.299999999999997</v>
      </c>
      <c r="N15" s="133">
        <v>35.299999999999997</v>
      </c>
      <c r="O15" s="133">
        <v>22.4</v>
      </c>
      <c r="P15" s="133">
        <v>22.4</v>
      </c>
      <c r="Q15" s="133">
        <v>24</v>
      </c>
      <c r="R15" s="133">
        <v>26</v>
      </c>
      <c r="S15" s="133">
        <v>26</v>
      </c>
      <c r="T15" s="133">
        <v>26</v>
      </c>
      <c r="U15" s="182">
        <v>16</v>
      </c>
      <c r="V15" s="182">
        <v>20</v>
      </c>
      <c r="W15" s="183"/>
      <c r="X15" s="184"/>
      <c r="Y15" s="184">
        <f t="shared" si="0"/>
        <v>7</v>
      </c>
      <c r="Z15" s="182">
        <v>0</v>
      </c>
      <c r="AA15" s="182">
        <v>2</v>
      </c>
      <c r="AB15" s="182">
        <v>0</v>
      </c>
      <c r="AC15" s="132">
        <v>0</v>
      </c>
      <c r="AD15" s="132">
        <v>1</v>
      </c>
      <c r="AE15" s="132">
        <v>0</v>
      </c>
      <c r="AF15" s="132">
        <v>4</v>
      </c>
      <c r="AG15" s="182">
        <v>4</v>
      </c>
      <c r="AH15" s="182">
        <v>4</v>
      </c>
      <c r="AI15" s="182">
        <v>0</v>
      </c>
      <c r="AJ15" s="182">
        <v>0</v>
      </c>
      <c r="AK15" s="182">
        <v>2</v>
      </c>
      <c r="AL15" s="182">
        <v>2</v>
      </c>
      <c r="AM15" s="132">
        <v>4</v>
      </c>
      <c r="AN15" s="132">
        <v>1</v>
      </c>
      <c r="AO15" s="132">
        <v>1</v>
      </c>
      <c r="AP15" s="132">
        <v>0</v>
      </c>
      <c r="AQ15" s="132">
        <v>0</v>
      </c>
      <c r="AR15" s="132">
        <v>1</v>
      </c>
    </row>
    <row r="16" spans="1:44" s="145" customFormat="1" ht="18" x14ac:dyDescent="0.25">
      <c r="A16" s="179">
        <v>9</v>
      </c>
      <c r="B16" s="180" t="s">
        <v>302</v>
      </c>
      <c r="C16" s="181">
        <v>83.6</v>
      </c>
      <c r="D16" s="133">
        <v>72</v>
      </c>
      <c r="E16" s="133">
        <v>79.5</v>
      </c>
      <c r="F16" s="133">
        <v>82.4</v>
      </c>
      <c r="G16" s="133">
        <v>85.7</v>
      </c>
      <c r="H16" s="133">
        <v>89.2</v>
      </c>
      <c r="I16" s="133">
        <v>38.4</v>
      </c>
      <c r="J16" s="133">
        <v>41.8</v>
      </c>
      <c r="K16" s="133">
        <v>39.299999999999997</v>
      </c>
      <c r="L16" s="133">
        <v>40.799999999999997</v>
      </c>
      <c r="M16" s="133">
        <v>42.5</v>
      </c>
      <c r="N16" s="133">
        <v>44.23</v>
      </c>
      <c r="O16" s="133">
        <v>115.4</v>
      </c>
      <c r="P16" s="133">
        <v>126.3</v>
      </c>
      <c r="Q16" s="133">
        <v>127.3</v>
      </c>
      <c r="R16" s="133">
        <v>126.3</v>
      </c>
      <c r="S16" s="133">
        <v>130.30000000000001</v>
      </c>
      <c r="T16" s="133">
        <v>130.30000000000001</v>
      </c>
      <c r="U16" s="182">
        <v>13</v>
      </c>
      <c r="V16" s="182">
        <v>10</v>
      </c>
      <c r="W16" s="183"/>
      <c r="X16" s="184"/>
      <c r="Y16" s="184">
        <f t="shared" si="0"/>
        <v>23</v>
      </c>
      <c r="Z16" s="182">
        <v>0</v>
      </c>
      <c r="AA16" s="182">
        <v>5</v>
      </c>
      <c r="AB16" s="182">
        <v>0</v>
      </c>
      <c r="AC16" s="132">
        <v>0</v>
      </c>
      <c r="AD16" s="132">
        <v>12</v>
      </c>
      <c r="AE16" s="132">
        <v>0</v>
      </c>
      <c r="AF16" s="132">
        <v>6</v>
      </c>
      <c r="AG16" s="182">
        <v>15</v>
      </c>
      <c r="AH16" s="182">
        <v>15</v>
      </c>
      <c r="AI16" s="182">
        <v>0</v>
      </c>
      <c r="AJ16" s="182">
        <v>0</v>
      </c>
      <c r="AK16" s="182">
        <v>0</v>
      </c>
      <c r="AL16" s="182">
        <v>0</v>
      </c>
      <c r="AM16" s="132">
        <v>6</v>
      </c>
      <c r="AN16" s="132">
        <v>2</v>
      </c>
      <c r="AO16" s="132">
        <v>1</v>
      </c>
      <c r="AP16" s="132">
        <v>0</v>
      </c>
      <c r="AQ16" s="132">
        <v>0</v>
      </c>
      <c r="AR16" s="132">
        <v>2</v>
      </c>
    </row>
    <row r="17" spans="1:44" s="145" customFormat="1" ht="18" x14ac:dyDescent="0.25">
      <c r="A17" s="179">
        <v>10</v>
      </c>
      <c r="B17" s="180" t="s">
        <v>303</v>
      </c>
      <c r="C17" s="181">
        <v>93</v>
      </c>
      <c r="D17" s="133">
        <v>120.5</v>
      </c>
      <c r="E17" s="133">
        <v>124.4</v>
      </c>
      <c r="F17" s="133">
        <v>127.5</v>
      </c>
      <c r="G17" s="133">
        <v>131</v>
      </c>
      <c r="H17" s="133">
        <v>134.69999999999999</v>
      </c>
      <c r="I17" s="133">
        <v>37.5</v>
      </c>
      <c r="J17" s="133">
        <v>42.6</v>
      </c>
      <c r="K17" s="133">
        <v>40.5</v>
      </c>
      <c r="L17" s="133">
        <v>42.2</v>
      </c>
      <c r="M17" s="133">
        <v>43.9</v>
      </c>
      <c r="N17" s="133">
        <v>45.7</v>
      </c>
      <c r="O17" s="133">
        <v>107.8</v>
      </c>
      <c r="P17" s="133">
        <v>105.5</v>
      </c>
      <c r="Q17" s="133">
        <v>104.5</v>
      </c>
      <c r="R17" s="133">
        <v>104.5</v>
      </c>
      <c r="S17" s="133">
        <v>104.5</v>
      </c>
      <c r="T17" s="133">
        <v>104.5</v>
      </c>
      <c r="U17" s="182">
        <v>79</v>
      </c>
      <c r="V17" s="182">
        <v>74</v>
      </c>
      <c r="W17" s="183"/>
      <c r="X17" s="184"/>
      <c r="Y17" s="184">
        <f t="shared" si="0"/>
        <v>14</v>
      </c>
      <c r="Z17" s="182">
        <v>0</v>
      </c>
      <c r="AA17" s="182">
        <v>4</v>
      </c>
      <c r="AB17" s="182">
        <v>0</v>
      </c>
      <c r="AC17" s="132">
        <v>0</v>
      </c>
      <c r="AD17" s="132">
        <v>2</v>
      </c>
      <c r="AE17" s="132">
        <v>0</v>
      </c>
      <c r="AF17" s="132">
        <v>8</v>
      </c>
      <c r="AG17" s="182">
        <v>7</v>
      </c>
      <c r="AH17" s="182">
        <v>8</v>
      </c>
      <c r="AI17" s="182">
        <v>0</v>
      </c>
      <c r="AJ17" s="182">
        <v>0</v>
      </c>
      <c r="AK17" s="182">
        <v>1</v>
      </c>
      <c r="AL17" s="182">
        <v>1</v>
      </c>
      <c r="AM17" s="132">
        <v>8</v>
      </c>
      <c r="AN17" s="132">
        <v>3</v>
      </c>
      <c r="AO17" s="132">
        <v>2</v>
      </c>
      <c r="AP17" s="132">
        <v>0</v>
      </c>
      <c r="AQ17" s="132">
        <v>0</v>
      </c>
      <c r="AR17" s="132">
        <v>2</v>
      </c>
    </row>
    <row r="18" spans="1:44" s="145" customFormat="1" ht="18" x14ac:dyDescent="0.25">
      <c r="A18" s="179">
        <v>11</v>
      </c>
      <c r="B18" s="180" t="s">
        <v>304</v>
      </c>
      <c r="C18" s="181">
        <v>41.8</v>
      </c>
      <c r="D18" s="133">
        <v>72.7</v>
      </c>
      <c r="E18" s="133">
        <v>76.7</v>
      </c>
      <c r="F18" s="133">
        <v>78.900000000000006</v>
      </c>
      <c r="G18" s="133">
        <v>81</v>
      </c>
      <c r="H18" s="133">
        <v>83.2</v>
      </c>
      <c r="I18" s="133">
        <v>32.700000000000003</v>
      </c>
      <c r="J18" s="133">
        <v>36.1</v>
      </c>
      <c r="K18" s="133">
        <v>35.700000000000003</v>
      </c>
      <c r="L18" s="133">
        <v>37</v>
      </c>
      <c r="M18" s="133">
        <v>38.6</v>
      </c>
      <c r="N18" s="133">
        <v>40.1</v>
      </c>
      <c r="O18" s="133">
        <v>92.5</v>
      </c>
      <c r="P18" s="133">
        <v>91.7</v>
      </c>
      <c r="Q18" s="133">
        <v>93.3</v>
      </c>
      <c r="R18" s="133">
        <v>93.3</v>
      </c>
      <c r="S18" s="133">
        <v>93.3</v>
      </c>
      <c r="T18" s="133">
        <v>93.3</v>
      </c>
      <c r="U18" s="182">
        <v>56</v>
      </c>
      <c r="V18" s="182">
        <v>43</v>
      </c>
      <c r="W18" s="183"/>
      <c r="X18" s="184"/>
      <c r="Y18" s="184">
        <f t="shared" si="0"/>
        <v>11</v>
      </c>
      <c r="Z18" s="182">
        <v>0</v>
      </c>
      <c r="AA18" s="182">
        <v>2</v>
      </c>
      <c r="AB18" s="182">
        <v>0</v>
      </c>
      <c r="AC18" s="132">
        <v>0</v>
      </c>
      <c r="AD18" s="132">
        <v>3</v>
      </c>
      <c r="AE18" s="132">
        <v>0</v>
      </c>
      <c r="AF18" s="132">
        <v>6</v>
      </c>
      <c r="AG18" s="182">
        <v>10</v>
      </c>
      <c r="AH18" s="182">
        <v>10</v>
      </c>
      <c r="AI18" s="182">
        <v>0</v>
      </c>
      <c r="AJ18" s="182">
        <v>0</v>
      </c>
      <c r="AK18" s="182">
        <v>0</v>
      </c>
      <c r="AL18" s="182">
        <v>0</v>
      </c>
      <c r="AM18" s="132">
        <v>6</v>
      </c>
      <c r="AN18" s="132">
        <v>2</v>
      </c>
      <c r="AO18" s="132">
        <v>2</v>
      </c>
      <c r="AP18" s="132">
        <v>0</v>
      </c>
      <c r="AQ18" s="132">
        <v>0</v>
      </c>
      <c r="AR18" s="132">
        <v>1</v>
      </c>
    </row>
    <row r="19" spans="1:44" s="145" customFormat="1" ht="18" x14ac:dyDescent="0.25">
      <c r="A19" s="179">
        <v>12</v>
      </c>
      <c r="B19" s="180" t="s">
        <v>305</v>
      </c>
      <c r="C19" s="181">
        <v>63.8</v>
      </c>
      <c r="D19" s="133">
        <v>81.900000000000006</v>
      </c>
      <c r="E19" s="133">
        <v>77.8</v>
      </c>
      <c r="F19" s="133">
        <v>79.8</v>
      </c>
      <c r="G19" s="133">
        <v>81</v>
      </c>
      <c r="H19" s="133">
        <v>83.1</v>
      </c>
      <c r="I19" s="133">
        <v>30.7</v>
      </c>
      <c r="J19" s="133">
        <v>33.5</v>
      </c>
      <c r="K19" s="133">
        <v>30.7</v>
      </c>
      <c r="L19" s="133">
        <v>31.7</v>
      </c>
      <c r="M19" s="133">
        <v>32.700000000000003</v>
      </c>
      <c r="N19" s="133">
        <v>33.700000000000003</v>
      </c>
      <c r="O19" s="133">
        <v>75.599999999999994</v>
      </c>
      <c r="P19" s="133">
        <v>74.8</v>
      </c>
      <c r="Q19" s="133">
        <v>75.8</v>
      </c>
      <c r="R19" s="133">
        <v>75.8</v>
      </c>
      <c r="S19" s="133">
        <v>75.8</v>
      </c>
      <c r="T19" s="133">
        <v>75.8</v>
      </c>
      <c r="U19" s="182">
        <v>31</v>
      </c>
      <c r="V19" s="182">
        <v>12</v>
      </c>
      <c r="W19" s="183"/>
      <c r="X19" s="184"/>
      <c r="Y19" s="184">
        <f t="shared" si="0"/>
        <v>13</v>
      </c>
      <c r="Z19" s="182">
        <v>0</v>
      </c>
      <c r="AA19" s="182">
        <v>3</v>
      </c>
      <c r="AB19" s="182">
        <v>0</v>
      </c>
      <c r="AC19" s="132">
        <v>0</v>
      </c>
      <c r="AD19" s="132">
        <v>6</v>
      </c>
      <c r="AE19" s="132">
        <v>0</v>
      </c>
      <c r="AF19" s="132">
        <v>4</v>
      </c>
      <c r="AG19" s="182">
        <v>14</v>
      </c>
      <c r="AH19" s="182">
        <v>14</v>
      </c>
      <c r="AI19" s="182">
        <v>2</v>
      </c>
      <c r="AJ19" s="182">
        <v>2</v>
      </c>
      <c r="AK19" s="182">
        <v>0</v>
      </c>
      <c r="AL19" s="182">
        <v>0</v>
      </c>
      <c r="AM19" s="132">
        <v>4</v>
      </c>
      <c r="AN19" s="132">
        <v>1</v>
      </c>
      <c r="AO19" s="132">
        <v>1</v>
      </c>
      <c r="AP19" s="132">
        <v>0</v>
      </c>
      <c r="AQ19" s="132">
        <v>0</v>
      </c>
      <c r="AR19" s="132">
        <v>1</v>
      </c>
    </row>
    <row r="20" spans="1:44" s="145" customFormat="1" ht="18" x14ac:dyDescent="0.25">
      <c r="A20" s="179">
        <v>13</v>
      </c>
      <c r="B20" s="180" t="s">
        <v>306</v>
      </c>
      <c r="C20" s="181">
        <v>7.6</v>
      </c>
      <c r="D20" s="133">
        <v>8.8000000000000007</v>
      </c>
      <c r="E20" s="133">
        <v>9.3000000000000007</v>
      </c>
      <c r="F20" s="133">
        <v>10</v>
      </c>
      <c r="G20" s="133">
        <f t="shared" ref="G20" si="2">F20*103.8/100</f>
        <v>10.38</v>
      </c>
      <c r="H20" s="133">
        <v>10.9</v>
      </c>
      <c r="I20" s="133">
        <v>12.6</v>
      </c>
      <c r="J20" s="133">
        <v>13.2</v>
      </c>
      <c r="K20" s="133">
        <v>14</v>
      </c>
      <c r="L20" s="133">
        <v>15</v>
      </c>
      <c r="M20" s="133">
        <v>16</v>
      </c>
      <c r="N20" s="133">
        <v>16.899999999999999</v>
      </c>
      <c r="O20" s="133">
        <v>22</v>
      </c>
      <c r="P20" s="133">
        <v>21</v>
      </c>
      <c r="Q20" s="133">
        <v>20</v>
      </c>
      <c r="R20" s="133">
        <v>19</v>
      </c>
      <c r="S20" s="133">
        <v>19</v>
      </c>
      <c r="T20" s="133">
        <v>19</v>
      </c>
      <c r="U20" s="182">
        <v>0</v>
      </c>
      <c r="V20" s="182">
        <v>0</v>
      </c>
      <c r="W20" s="183"/>
      <c r="X20" s="184"/>
      <c r="Y20" s="184">
        <f t="shared" si="0"/>
        <v>3</v>
      </c>
      <c r="Z20" s="182">
        <v>0</v>
      </c>
      <c r="AA20" s="182">
        <v>0</v>
      </c>
      <c r="AB20" s="182">
        <v>0</v>
      </c>
      <c r="AC20" s="132">
        <v>0</v>
      </c>
      <c r="AD20" s="132">
        <v>0</v>
      </c>
      <c r="AE20" s="132">
        <v>0</v>
      </c>
      <c r="AF20" s="132">
        <v>3</v>
      </c>
      <c r="AG20" s="182">
        <v>3</v>
      </c>
      <c r="AH20" s="182">
        <v>3</v>
      </c>
      <c r="AI20" s="182">
        <v>0</v>
      </c>
      <c r="AJ20" s="182">
        <v>0</v>
      </c>
      <c r="AK20" s="182">
        <v>0</v>
      </c>
      <c r="AL20" s="182">
        <v>0</v>
      </c>
      <c r="AM20" s="132">
        <v>3</v>
      </c>
      <c r="AN20" s="132">
        <v>0</v>
      </c>
      <c r="AO20" s="132">
        <v>1</v>
      </c>
      <c r="AP20" s="132">
        <v>0</v>
      </c>
      <c r="AQ20" s="132">
        <v>0</v>
      </c>
      <c r="AR20" s="132">
        <v>1</v>
      </c>
    </row>
    <row r="21" spans="1:44" s="145" customFormat="1" ht="18" x14ac:dyDescent="0.25">
      <c r="A21" s="179">
        <v>14</v>
      </c>
      <c r="B21" s="180" t="s">
        <v>307</v>
      </c>
      <c r="C21" s="181">
        <v>1.8</v>
      </c>
      <c r="D21" s="133">
        <v>0.6</v>
      </c>
      <c r="E21" s="133">
        <v>0.7</v>
      </c>
      <c r="F21" s="133">
        <v>0.7</v>
      </c>
      <c r="G21" s="133">
        <v>0.8</v>
      </c>
      <c r="H21" s="133">
        <f t="shared" ref="H21" si="3">G21*103.9/100</f>
        <v>0.83120000000000005</v>
      </c>
      <c r="I21" s="133">
        <v>8.5</v>
      </c>
      <c r="J21" s="133">
        <v>8.9</v>
      </c>
      <c r="K21" s="133">
        <v>8.6</v>
      </c>
      <c r="L21" s="133">
        <v>9</v>
      </c>
      <c r="M21" s="133">
        <v>9.1</v>
      </c>
      <c r="N21" s="133">
        <v>9.3000000000000007</v>
      </c>
      <c r="O21" s="133">
        <v>23</v>
      </c>
      <c r="P21" s="133">
        <v>19.899999999999999</v>
      </c>
      <c r="Q21" s="133">
        <v>19.7</v>
      </c>
      <c r="R21" s="133">
        <v>19.7</v>
      </c>
      <c r="S21" s="133">
        <v>19.7</v>
      </c>
      <c r="T21" s="133">
        <v>19.7</v>
      </c>
      <c r="U21" s="182">
        <v>0</v>
      </c>
      <c r="V21" s="182">
        <v>0</v>
      </c>
      <c r="W21" s="183"/>
      <c r="X21" s="184"/>
      <c r="Y21" s="184">
        <f t="shared" si="0"/>
        <v>3</v>
      </c>
      <c r="Z21" s="182">
        <v>0</v>
      </c>
      <c r="AA21" s="182">
        <v>0</v>
      </c>
      <c r="AB21" s="182">
        <v>0</v>
      </c>
      <c r="AC21" s="132">
        <v>0</v>
      </c>
      <c r="AD21" s="132">
        <v>0</v>
      </c>
      <c r="AE21" s="132">
        <v>0</v>
      </c>
      <c r="AF21" s="132">
        <v>3</v>
      </c>
      <c r="AG21" s="182">
        <v>1</v>
      </c>
      <c r="AH21" s="182">
        <v>1</v>
      </c>
      <c r="AI21" s="182">
        <v>0</v>
      </c>
      <c r="AJ21" s="182">
        <v>0</v>
      </c>
      <c r="AK21" s="182">
        <v>0</v>
      </c>
      <c r="AL21" s="182">
        <v>0</v>
      </c>
      <c r="AM21" s="132">
        <v>3</v>
      </c>
      <c r="AN21" s="132">
        <v>0</v>
      </c>
      <c r="AO21" s="132">
        <v>1</v>
      </c>
      <c r="AP21" s="132">
        <v>0</v>
      </c>
      <c r="AQ21" s="132">
        <v>0</v>
      </c>
      <c r="AR21" s="132">
        <v>1</v>
      </c>
    </row>
    <row r="22" spans="1:44" s="145" customFormat="1" ht="18" x14ac:dyDescent="0.25">
      <c r="A22" s="179">
        <v>15</v>
      </c>
      <c r="B22" s="180" t="s">
        <v>308</v>
      </c>
      <c r="C22" s="181">
        <v>18.2</v>
      </c>
      <c r="D22" s="133">
        <v>25</v>
      </c>
      <c r="E22" s="133">
        <v>29.2</v>
      </c>
      <c r="F22" s="133">
        <v>29.7</v>
      </c>
      <c r="G22" s="133">
        <v>30.1</v>
      </c>
      <c r="H22" s="133">
        <v>30.6</v>
      </c>
      <c r="I22" s="133">
        <v>26.3</v>
      </c>
      <c r="J22" s="133">
        <v>27.6</v>
      </c>
      <c r="K22" s="133">
        <v>27.4</v>
      </c>
      <c r="L22" s="133">
        <v>28.5</v>
      </c>
      <c r="M22" s="133">
        <v>29</v>
      </c>
      <c r="N22" s="133">
        <v>29.8</v>
      </c>
      <c r="O22" s="133">
        <v>105.4</v>
      </c>
      <c r="P22" s="133">
        <v>109</v>
      </c>
      <c r="Q22" s="133">
        <v>94.1</v>
      </c>
      <c r="R22" s="133">
        <v>96.1</v>
      </c>
      <c r="S22" s="133">
        <v>111.1</v>
      </c>
      <c r="T22" s="133">
        <v>111.1</v>
      </c>
      <c r="U22" s="182">
        <v>29</v>
      </c>
      <c r="V22" s="182">
        <v>25</v>
      </c>
      <c r="W22" s="183"/>
      <c r="X22" s="184"/>
      <c r="Y22" s="184">
        <f t="shared" si="0"/>
        <v>12</v>
      </c>
      <c r="Z22" s="182">
        <v>0</v>
      </c>
      <c r="AA22" s="182">
        <v>0</v>
      </c>
      <c r="AB22" s="182">
        <v>0</v>
      </c>
      <c r="AC22" s="132">
        <v>0</v>
      </c>
      <c r="AD22" s="132">
        <v>7</v>
      </c>
      <c r="AE22" s="132">
        <v>0</v>
      </c>
      <c r="AF22" s="132">
        <v>5</v>
      </c>
      <c r="AG22" s="182">
        <v>12</v>
      </c>
      <c r="AH22" s="182">
        <v>13</v>
      </c>
      <c r="AI22" s="182">
        <v>0</v>
      </c>
      <c r="AJ22" s="182">
        <v>0</v>
      </c>
      <c r="AK22" s="182">
        <v>0</v>
      </c>
      <c r="AL22" s="182">
        <v>0</v>
      </c>
      <c r="AM22" s="132">
        <v>5</v>
      </c>
      <c r="AN22" s="132">
        <v>1</v>
      </c>
      <c r="AO22" s="132">
        <v>2</v>
      </c>
      <c r="AP22" s="132">
        <v>0</v>
      </c>
      <c r="AQ22" s="132">
        <v>0</v>
      </c>
      <c r="AR22" s="132">
        <v>1</v>
      </c>
    </row>
    <row r="23" spans="1:44" s="145" customFormat="1" ht="18" x14ac:dyDescent="0.25">
      <c r="A23" s="179">
        <v>16</v>
      </c>
      <c r="B23" s="180" t="s">
        <v>309</v>
      </c>
      <c r="C23" s="181">
        <v>62.34</v>
      </c>
      <c r="D23" s="133">
        <v>81.05</v>
      </c>
      <c r="E23" s="133">
        <v>80.91</v>
      </c>
      <c r="F23" s="133">
        <v>83.15</v>
      </c>
      <c r="G23" s="133">
        <v>86.17</v>
      </c>
      <c r="H23" s="133">
        <v>89.11</v>
      </c>
      <c r="I23" s="133">
        <v>27.6</v>
      </c>
      <c r="J23" s="133">
        <v>31.4</v>
      </c>
      <c r="K23" s="133">
        <v>28.9</v>
      </c>
      <c r="L23" s="133">
        <v>30.2</v>
      </c>
      <c r="M23" s="133">
        <v>31.3</v>
      </c>
      <c r="N23" s="133">
        <v>32.5</v>
      </c>
      <c r="O23" s="133">
        <v>80.900000000000006</v>
      </c>
      <c r="P23" s="133">
        <v>79.3</v>
      </c>
      <c r="Q23" s="133">
        <v>79.3</v>
      </c>
      <c r="R23" s="133">
        <v>79.3</v>
      </c>
      <c r="S23" s="133">
        <v>79.3</v>
      </c>
      <c r="T23" s="133">
        <v>79.3</v>
      </c>
      <c r="U23" s="182">
        <v>47</v>
      </c>
      <c r="V23" s="182">
        <v>8</v>
      </c>
      <c r="W23" s="183"/>
      <c r="X23" s="184"/>
      <c r="Y23" s="184">
        <f t="shared" si="0"/>
        <v>8</v>
      </c>
      <c r="Z23" s="182">
        <v>0</v>
      </c>
      <c r="AA23" s="182">
        <v>3</v>
      </c>
      <c r="AB23" s="182">
        <v>0</v>
      </c>
      <c r="AC23" s="132">
        <v>0</v>
      </c>
      <c r="AD23" s="132">
        <v>1</v>
      </c>
      <c r="AE23" s="132">
        <v>0</v>
      </c>
      <c r="AF23" s="132">
        <v>4</v>
      </c>
      <c r="AG23" s="182">
        <v>6</v>
      </c>
      <c r="AH23" s="182">
        <v>6</v>
      </c>
      <c r="AI23" s="182">
        <v>1</v>
      </c>
      <c r="AJ23" s="182">
        <v>1</v>
      </c>
      <c r="AK23" s="182">
        <v>0</v>
      </c>
      <c r="AL23" s="182">
        <v>0</v>
      </c>
      <c r="AM23" s="132">
        <v>4</v>
      </c>
      <c r="AN23" s="132">
        <v>1</v>
      </c>
      <c r="AO23" s="132">
        <v>1</v>
      </c>
      <c r="AP23" s="132">
        <v>0</v>
      </c>
      <c r="AQ23" s="132">
        <v>0</v>
      </c>
      <c r="AR23" s="132">
        <v>1</v>
      </c>
    </row>
    <row r="24" spans="1:44" s="145" customFormat="1" ht="18" x14ac:dyDescent="0.25">
      <c r="A24" s="179">
        <v>17</v>
      </c>
      <c r="B24" s="180" t="s">
        <v>310</v>
      </c>
      <c r="C24" s="181">
        <v>13.9</v>
      </c>
      <c r="D24" s="133">
        <v>19.399999999999999</v>
      </c>
      <c r="E24" s="133">
        <v>20</v>
      </c>
      <c r="F24" s="133">
        <v>20.5</v>
      </c>
      <c r="G24" s="133">
        <v>20.9</v>
      </c>
      <c r="H24" s="133">
        <v>21.5</v>
      </c>
      <c r="I24" s="133">
        <v>12.2</v>
      </c>
      <c r="J24" s="133">
        <v>13.3</v>
      </c>
      <c r="K24" s="133">
        <v>13.1</v>
      </c>
      <c r="L24" s="133">
        <v>13.8</v>
      </c>
      <c r="M24" s="133">
        <v>14.5</v>
      </c>
      <c r="N24" s="133">
        <v>14.8</v>
      </c>
      <c r="O24" s="133">
        <v>35.799999999999997</v>
      </c>
      <c r="P24" s="133">
        <v>34.9</v>
      </c>
      <c r="Q24" s="133">
        <v>36.200000000000003</v>
      </c>
      <c r="R24" s="133">
        <v>36.200000000000003</v>
      </c>
      <c r="S24" s="133">
        <v>36.200000000000003</v>
      </c>
      <c r="T24" s="133">
        <v>36.200000000000003</v>
      </c>
      <c r="U24" s="182">
        <v>12</v>
      </c>
      <c r="V24" s="182">
        <v>13</v>
      </c>
      <c r="W24" s="183"/>
      <c r="X24" s="184"/>
      <c r="Y24" s="184">
        <f t="shared" si="0"/>
        <v>8</v>
      </c>
      <c r="Z24" s="182">
        <v>0</v>
      </c>
      <c r="AA24" s="182">
        <v>3</v>
      </c>
      <c r="AB24" s="182">
        <v>0</v>
      </c>
      <c r="AC24" s="132">
        <v>0</v>
      </c>
      <c r="AD24" s="132">
        <v>2</v>
      </c>
      <c r="AE24" s="132">
        <v>0</v>
      </c>
      <c r="AF24" s="132">
        <v>3</v>
      </c>
      <c r="AG24" s="182">
        <v>6</v>
      </c>
      <c r="AH24" s="182">
        <v>6</v>
      </c>
      <c r="AI24" s="182">
        <v>0</v>
      </c>
      <c r="AJ24" s="182">
        <v>0</v>
      </c>
      <c r="AK24" s="182">
        <v>0</v>
      </c>
      <c r="AL24" s="182">
        <v>0</v>
      </c>
      <c r="AM24" s="132">
        <v>3</v>
      </c>
      <c r="AN24" s="132">
        <v>0</v>
      </c>
      <c r="AO24" s="132">
        <v>1</v>
      </c>
      <c r="AP24" s="132">
        <v>0</v>
      </c>
      <c r="AQ24" s="132">
        <v>0</v>
      </c>
      <c r="AR24" s="132">
        <v>1</v>
      </c>
    </row>
    <row r="25" spans="1:44" s="145" customFormat="1" ht="18" x14ac:dyDescent="0.25">
      <c r="A25" s="179">
        <v>18</v>
      </c>
      <c r="B25" s="180" t="s">
        <v>311</v>
      </c>
      <c r="C25" s="181">
        <v>5.2</v>
      </c>
      <c r="D25" s="133">
        <v>7.2</v>
      </c>
      <c r="E25" s="133">
        <v>8</v>
      </c>
      <c r="F25" s="133">
        <v>8.6999999999999993</v>
      </c>
      <c r="G25" s="133">
        <v>9.4</v>
      </c>
      <c r="H25" s="133">
        <v>10.199999999999999</v>
      </c>
      <c r="I25" s="133">
        <v>9.9</v>
      </c>
      <c r="J25" s="133">
        <v>11</v>
      </c>
      <c r="K25" s="133">
        <v>10.9</v>
      </c>
      <c r="L25" s="133">
        <v>11.4</v>
      </c>
      <c r="M25" s="133">
        <v>11.8</v>
      </c>
      <c r="N25" s="133">
        <v>12.2</v>
      </c>
      <c r="O25" s="133">
        <v>28.5</v>
      </c>
      <c r="P25" s="133">
        <v>26.8</v>
      </c>
      <c r="Q25" s="133">
        <v>26.7</v>
      </c>
      <c r="R25" s="133">
        <v>26.7</v>
      </c>
      <c r="S25" s="133">
        <v>26.7</v>
      </c>
      <c r="T25" s="133">
        <v>26.7</v>
      </c>
      <c r="U25" s="182">
        <v>14</v>
      </c>
      <c r="V25" s="182">
        <v>17</v>
      </c>
      <c r="W25" s="183"/>
      <c r="X25" s="184"/>
      <c r="Y25" s="184">
        <f t="shared" si="0"/>
        <v>5</v>
      </c>
      <c r="Z25" s="182">
        <v>0</v>
      </c>
      <c r="AA25" s="182">
        <v>1</v>
      </c>
      <c r="AB25" s="182">
        <v>0</v>
      </c>
      <c r="AC25" s="132">
        <v>0</v>
      </c>
      <c r="AD25" s="132">
        <v>0</v>
      </c>
      <c r="AE25" s="132">
        <v>0</v>
      </c>
      <c r="AF25" s="132">
        <v>4</v>
      </c>
      <c r="AG25" s="182">
        <v>1</v>
      </c>
      <c r="AH25" s="182">
        <v>1</v>
      </c>
      <c r="AI25" s="182">
        <v>1</v>
      </c>
      <c r="AJ25" s="182">
        <v>1</v>
      </c>
      <c r="AK25" s="182">
        <v>0</v>
      </c>
      <c r="AL25" s="182">
        <v>0</v>
      </c>
      <c r="AM25" s="132">
        <v>4</v>
      </c>
      <c r="AN25" s="132">
        <v>0</v>
      </c>
      <c r="AO25" s="132">
        <v>1</v>
      </c>
      <c r="AP25" s="132">
        <v>0</v>
      </c>
      <c r="AQ25" s="132">
        <v>0</v>
      </c>
      <c r="AR25" s="132">
        <v>2</v>
      </c>
    </row>
    <row r="26" spans="1:44" s="145" customFormat="1" ht="18" x14ac:dyDescent="0.25">
      <c r="A26" s="179">
        <v>19</v>
      </c>
      <c r="B26" s="180" t="s">
        <v>312</v>
      </c>
      <c r="C26" s="181">
        <v>42.9</v>
      </c>
      <c r="D26" s="133">
        <v>56</v>
      </c>
      <c r="E26" s="133">
        <v>31.8</v>
      </c>
      <c r="F26" s="133">
        <v>32.799999999999997</v>
      </c>
      <c r="G26" s="133">
        <v>33.700000000000003</v>
      </c>
      <c r="H26" s="133">
        <v>34.700000000000003</v>
      </c>
      <c r="I26" s="133">
        <v>24.2</v>
      </c>
      <c r="J26" s="133">
        <v>26.6</v>
      </c>
      <c r="K26" s="133">
        <v>25.5</v>
      </c>
      <c r="L26" s="133">
        <v>26.3</v>
      </c>
      <c r="M26" s="133">
        <v>27.7</v>
      </c>
      <c r="N26" s="133">
        <v>29.6</v>
      </c>
      <c r="O26" s="133">
        <v>68.7</v>
      </c>
      <c r="P26" s="133">
        <v>69.3</v>
      </c>
      <c r="Q26" s="133">
        <v>68.5</v>
      </c>
      <c r="R26" s="133">
        <v>68.5</v>
      </c>
      <c r="S26" s="133">
        <v>70.5</v>
      </c>
      <c r="T26" s="133">
        <v>71.5</v>
      </c>
      <c r="U26" s="182">
        <v>21</v>
      </c>
      <c r="V26" s="182">
        <v>21</v>
      </c>
      <c r="W26" s="183"/>
      <c r="X26" s="184"/>
      <c r="Y26" s="184">
        <f t="shared" si="0"/>
        <v>11</v>
      </c>
      <c r="Z26" s="182">
        <v>0</v>
      </c>
      <c r="AA26" s="182">
        <v>2</v>
      </c>
      <c r="AB26" s="182">
        <v>0</v>
      </c>
      <c r="AC26" s="132">
        <v>0</v>
      </c>
      <c r="AD26" s="132">
        <v>4</v>
      </c>
      <c r="AE26" s="132">
        <v>0</v>
      </c>
      <c r="AF26" s="132">
        <v>5</v>
      </c>
      <c r="AG26" s="182">
        <v>7</v>
      </c>
      <c r="AH26" s="182">
        <v>7</v>
      </c>
      <c r="AI26" s="182">
        <v>2</v>
      </c>
      <c r="AJ26" s="182">
        <v>2</v>
      </c>
      <c r="AK26" s="182">
        <v>0</v>
      </c>
      <c r="AL26" s="182">
        <v>0</v>
      </c>
      <c r="AM26" s="132">
        <v>4</v>
      </c>
      <c r="AN26" s="132">
        <v>1</v>
      </c>
      <c r="AO26" s="132">
        <v>1</v>
      </c>
      <c r="AP26" s="132">
        <v>0</v>
      </c>
      <c r="AQ26" s="132">
        <v>0</v>
      </c>
      <c r="AR26" s="132">
        <v>1</v>
      </c>
    </row>
    <row r="27" spans="1:44" s="145" customFormat="1" ht="18" x14ac:dyDescent="0.25">
      <c r="A27" s="179">
        <v>20</v>
      </c>
      <c r="B27" s="180" t="s">
        <v>313</v>
      </c>
      <c r="C27" s="181">
        <v>138.6</v>
      </c>
      <c r="D27" s="133">
        <v>169.8</v>
      </c>
      <c r="E27" s="133">
        <v>154.30000000000001</v>
      </c>
      <c r="F27" s="133">
        <v>201.5</v>
      </c>
      <c r="G27" s="133">
        <v>166.9</v>
      </c>
      <c r="H27" s="133">
        <v>166.9</v>
      </c>
      <c r="I27" s="133">
        <v>25.8</v>
      </c>
      <c r="J27" s="133">
        <v>29</v>
      </c>
      <c r="K27" s="133">
        <v>27.4</v>
      </c>
      <c r="L27" s="133">
        <v>28.5</v>
      </c>
      <c r="M27" s="133">
        <v>29.7</v>
      </c>
      <c r="N27" s="133">
        <v>29.7</v>
      </c>
      <c r="O27" s="133">
        <v>206</v>
      </c>
      <c r="P27" s="133">
        <v>195.9</v>
      </c>
      <c r="Q27" s="133">
        <v>195.9</v>
      </c>
      <c r="R27" s="133">
        <v>195.9</v>
      </c>
      <c r="S27" s="133">
        <v>195.9</v>
      </c>
      <c r="T27" s="133">
        <v>195.9</v>
      </c>
      <c r="U27" s="182">
        <v>25</v>
      </c>
      <c r="V27" s="182">
        <v>20</v>
      </c>
      <c r="W27" s="183"/>
      <c r="X27" s="184"/>
      <c r="Y27" s="184">
        <f t="shared" si="0"/>
        <v>19</v>
      </c>
      <c r="Z27" s="182">
        <v>0</v>
      </c>
      <c r="AA27" s="182">
        <v>5</v>
      </c>
      <c r="AB27" s="182">
        <v>0</v>
      </c>
      <c r="AC27" s="132">
        <v>0</v>
      </c>
      <c r="AD27" s="132">
        <v>6</v>
      </c>
      <c r="AE27" s="132">
        <v>0</v>
      </c>
      <c r="AF27" s="132">
        <v>8</v>
      </c>
      <c r="AG27" s="182">
        <v>9</v>
      </c>
      <c r="AH27" s="182">
        <v>9</v>
      </c>
      <c r="AI27" s="182">
        <v>1</v>
      </c>
      <c r="AJ27" s="182">
        <v>1</v>
      </c>
      <c r="AK27" s="182">
        <v>0</v>
      </c>
      <c r="AL27" s="182">
        <v>0</v>
      </c>
      <c r="AM27" s="132">
        <v>8</v>
      </c>
      <c r="AN27" s="132">
        <v>2</v>
      </c>
      <c r="AO27" s="132">
        <v>3</v>
      </c>
      <c r="AP27" s="132">
        <v>0</v>
      </c>
      <c r="AQ27" s="132">
        <v>0</v>
      </c>
      <c r="AR27" s="132">
        <v>2</v>
      </c>
    </row>
    <row r="28" spans="1:44" s="145" customFormat="1" ht="18" x14ac:dyDescent="0.25">
      <c r="A28" s="179">
        <v>21</v>
      </c>
      <c r="B28" s="180" t="s">
        <v>314</v>
      </c>
      <c r="C28" s="181">
        <v>12.74</v>
      </c>
      <c r="D28" s="133">
        <v>17.91</v>
      </c>
      <c r="E28" s="133">
        <v>16.7</v>
      </c>
      <c r="F28" s="133">
        <v>17.399999999999999</v>
      </c>
      <c r="G28" s="133">
        <v>18.2</v>
      </c>
      <c r="H28" s="133">
        <v>18.8</v>
      </c>
      <c r="I28" s="133">
        <v>12.46</v>
      </c>
      <c r="J28" s="133">
        <v>13.77</v>
      </c>
      <c r="K28" s="133">
        <v>12.59</v>
      </c>
      <c r="L28" s="133">
        <v>13</v>
      </c>
      <c r="M28" s="133">
        <v>13.7</v>
      </c>
      <c r="N28" s="133">
        <v>14.2</v>
      </c>
      <c r="O28" s="133">
        <v>34.9</v>
      </c>
      <c r="P28" s="133">
        <v>36</v>
      </c>
      <c r="Q28" s="133">
        <v>36.299999999999997</v>
      </c>
      <c r="R28" s="133">
        <v>36.299999999999997</v>
      </c>
      <c r="S28" s="133">
        <v>36.299999999999997</v>
      </c>
      <c r="T28" s="133">
        <v>36.299999999999997</v>
      </c>
      <c r="U28" s="182">
        <v>12</v>
      </c>
      <c r="V28" s="182">
        <v>10</v>
      </c>
      <c r="W28" s="183"/>
      <c r="X28" s="184"/>
      <c r="Y28" s="184">
        <f t="shared" si="0"/>
        <v>5</v>
      </c>
      <c r="Z28" s="182">
        <v>0</v>
      </c>
      <c r="AA28" s="182">
        <v>1</v>
      </c>
      <c r="AB28" s="182">
        <v>0</v>
      </c>
      <c r="AC28" s="132">
        <v>0</v>
      </c>
      <c r="AD28" s="132">
        <v>1</v>
      </c>
      <c r="AE28" s="132">
        <v>0</v>
      </c>
      <c r="AF28" s="132">
        <v>3</v>
      </c>
      <c r="AG28" s="182">
        <v>4</v>
      </c>
      <c r="AH28" s="182">
        <v>4</v>
      </c>
      <c r="AI28" s="182">
        <v>0</v>
      </c>
      <c r="AJ28" s="182">
        <v>0</v>
      </c>
      <c r="AK28" s="182">
        <v>0</v>
      </c>
      <c r="AL28" s="182">
        <v>0</v>
      </c>
      <c r="AM28" s="132">
        <v>3</v>
      </c>
      <c r="AN28" s="132">
        <v>0</v>
      </c>
      <c r="AO28" s="132">
        <v>1</v>
      </c>
      <c r="AP28" s="132">
        <v>0</v>
      </c>
      <c r="AQ28" s="132">
        <v>0</v>
      </c>
      <c r="AR28" s="132">
        <v>1</v>
      </c>
    </row>
    <row r="29" spans="1:44" s="145" customFormat="1" ht="18" x14ac:dyDescent="0.35">
      <c r="A29" s="179">
        <v>22</v>
      </c>
      <c r="B29" s="180" t="s">
        <v>315</v>
      </c>
      <c r="C29" s="181">
        <v>16.899999999999999</v>
      </c>
      <c r="D29" s="133">
        <v>22.9</v>
      </c>
      <c r="E29" s="133">
        <v>24.5</v>
      </c>
      <c r="F29" s="133">
        <v>26.1</v>
      </c>
      <c r="G29" s="133">
        <v>26.5</v>
      </c>
      <c r="H29" s="133">
        <v>26.9</v>
      </c>
      <c r="I29" s="133">
        <v>15.4</v>
      </c>
      <c r="J29" s="133">
        <v>14.9</v>
      </c>
      <c r="K29" s="133">
        <v>16.2</v>
      </c>
      <c r="L29" s="133">
        <v>16.899999999999999</v>
      </c>
      <c r="M29" s="133">
        <v>18.399999999999999</v>
      </c>
      <c r="N29" s="133">
        <v>18.8</v>
      </c>
      <c r="O29" s="133">
        <v>41.4</v>
      </c>
      <c r="P29" s="133">
        <v>40.9</v>
      </c>
      <c r="Q29" s="133">
        <v>40.9</v>
      </c>
      <c r="R29" s="133">
        <v>43.9</v>
      </c>
      <c r="S29" s="133">
        <v>46.9</v>
      </c>
      <c r="T29" s="133">
        <v>46.9</v>
      </c>
      <c r="U29" s="186">
        <v>24</v>
      </c>
      <c r="V29" s="186">
        <v>26</v>
      </c>
      <c r="W29" s="183"/>
      <c r="X29" s="184"/>
      <c r="Y29" s="184">
        <f t="shared" si="0"/>
        <v>6</v>
      </c>
      <c r="Z29" s="182">
        <v>0</v>
      </c>
      <c r="AA29" s="182">
        <v>3</v>
      </c>
      <c r="AB29" s="182">
        <v>0</v>
      </c>
      <c r="AC29" s="186">
        <v>0</v>
      </c>
      <c r="AD29" s="186">
        <v>0</v>
      </c>
      <c r="AE29" s="186">
        <v>0</v>
      </c>
      <c r="AF29" s="132">
        <v>3</v>
      </c>
      <c r="AG29" s="186">
        <v>5</v>
      </c>
      <c r="AH29" s="186">
        <v>5</v>
      </c>
      <c r="AI29" s="186">
        <v>0</v>
      </c>
      <c r="AJ29" s="186">
        <v>0</v>
      </c>
      <c r="AK29" s="186">
        <v>0</v>
      </c>
      <c r="AL29" s="186">
        <v>0</v>
      </c>
      <c r="AM29" s="132">
        <v>3</v>
      </c>
      <c r="AN29" s="186">
        <v>0</v>
      </c>
      <c r="AO29" s="186">
        <v>1</v>
      </c>
      <c r="AP29" s="186">
        <v>0</v>
      </c>
      <c r="AQ29" s="186">
        <v>0</v>
      </c>
      <c r="AR29" s="186">
        <v>1</v>
      </c>
    </row>
    <row r="30" spans="1:44" s="145" customFormat="1" ht="18" x14ac:dyDescent="0.35">
      <c r="A30" s="179">
        <v>23</v>
      </c>
      <c r="B30" s="180" t="s">
        <v>316</v>
      </c>
      <c r="C30" s="181">
        <v>7.41</v>
      </c>
      <c r="D30" s="133">
        <v>9.41</v>
      </c>
      <c r="E30" s="133">
        <v>9.6199999999999992</v>
      </c>
      <c r="F30" s="133">
        <v>9.92</v>
      </c>
      <c r="G30" s="133">
        <v>9.92</v>
      </c>
      <c r="H30" s="133">
        <v>10</v>
      </c>
      <c r="I30" s="133">
        <v>35.200000000000003</v>
      </c>
      <c r="J30" s="133">
        <v>38.4</v>
      </c>
      <c r="K30" s="133">
        <v>40.9</v>
      </c>
      <c r="L30" s="133">
        <v>43.7</v>
      </c>
      <c r="M30" s="133">
        <v>46.6</v>
      </c>
      <c r="N30" s="133">
        <v>49.7</v>
      </c>
      <c r="O30" s="133">
        <v>47</v>
      </c>
      <c r="P30" s="133">
        <v>47</v>
      </c>
      <c r="Q30" s="133">
        <v>47</v>
      </c>
      <c r="R30" s="133">
        <v>47</v>
      </c>
      <c r="S30" s="133">
        <v>47</v>
      </c>
      <c r="T30" s="133">
        <v>47</v>
      </c>
      <c r="U30" s="186">
        <v>0</v>
      </c>
      <c r="V30" s="186">
        <v>0</v>
      </c>
      <c r="W30" s="183"/>
      <c r="X30" s="184"/>
      <c r="Y30" s="184">
        <f t="shared" si="0"/>
        <v>9</v>
      </c>
      <c r="Z30" s="186">
        <v>0</v>
      </c>
      <c r="AA30" s="186">
        <v>3</v>
      </c>
      <c r="AB30" s="186">
        <v>0</v>
      </c>
      <c r="AC30" s="186">
        <v>0</v>
      </c>
      <c r="AD30" s="186">
        <v>3</v>
      </c>
      <c r="AE30" s="186">
        <v>0</v>
      </c>
      <c r="AF30" s="132">
        <v>3</v>
      </c>
      <c r="AG30" s="186">
        <v>3</v>
      </c>
      <c r="AH30" s="186">
        <v>3</v>
      </c>
      <c r="AI30" s="186">
        <v>0</v>
      </c>
      <c r="AJ30" s="186">
        <v>0</v>
      </c>
      <c r="AK30" s="186">
        <v>1</v>
      </c>
      <c r="AL30" s="186">
        <v>1</v>
      </c>
      <c r="AM30" s="132">
        <v>3</v>
      </c>
      <c r="AN30" s="186">
        <v>0</v>
      </c>
      <c r="AO30" s="186">
        <v>1</v>
      </c>
      <c r="AP30" s="186">
        <v>0</v>
      </c>
      <c r="AQ30" s="186">
        <v>0</v>
      </c>
      <c r="AR30" s="186">
        <v>1</v>
      </c>
    </row>
    <row r="31" spans="1:44" s="145" customFormat="1" ht="18" x14ac:dyDescent="0.35">
      <c r="A31" s="179">
        <v>24</v>
      </c>
      <c r="B31" s="180" t="s">
        <v>317</v>
      </c>
      <c r="C31" s="181">
        <v>119.7</v>
      </c>
      <c r="D31" s="133">
        <v>121.7</v>
      </c>
      <c r="E31" s="133">
        <v>124.2</v>
      </c>
      <c r="F31" s="133">
        <v>128.19999999999999</v>
      </c>
      <c r="G31" s="133">
        <v>132.6</v>
      </c>
      <c r="H31" s="133">
        <v>136.69999999999999</v>
      </c>
      <c r="I31" s="133">
        <v>61.1</v>
      </c>
      <c r="J31" s="133">
        <v>69.400000000000006</v>
      </c>
      <c r="K31" s="133">
        <v>65.3</v>
      </c>
      <c r="L31" s="133">
        <v>68.7</v>
      </c>
      <c r="M31" s="133">
        <v>72.400000000000006</v>
      </c>
      <c r="N31" s="133">
        <v>75.8</v>
      </c>
      <c r="O31" s="133">
        <v>160.9</v>
      </c>
      <c r="P31" s="133">
        <v>161.19999999999999</v>
      </c>
      <c r="Q31" s="133">
        <v>161.4</v>
      </c>
      <c r="R31" s="133">
        <v>161.4</v>
      </c>
      <c r="S31" s="133">
        <v>161.4</v>
      </c>
      <c r="T31" s="133">
        <v>161.4</v>
      </c>
      <c r="U31" s="186">
        <v>21</v>
      </c>
      <c r="V31" s="186">
        <v>10</v>
      </c>
      <c r="W31" s="183"/>
      <c r="X31" s="184"/>
      <c r="Y31" s="184">
        <f t="shared" si="0"/>
        <v>15</v>
      </c>
      <c r="Z31" s="186">
        <v>0</v>
      </c>
      <c r="AA31" s="186">
        <v>2</v>
      </c>
      <c r="AB31" s="186">
        <v>0</v>
      </c>
      <c r="AC31" s="186">
        <v>0</v>
      </c>
      <c r="AD31" s="186">
        <v>5</v>
      </c>
      <c r="AE31" s="186">
        <v>0</v>
      </c>
      <c r="AF31" s="132">
        <v>8</v>
      </c>
      <c r="AG31" s="186">
        <v>10</v>
      </c>
      <c r="AH31" s="186">
        <v>12</v>
      </c>
      <c r="AI31" s="186">
        <v>0</v>
      </c>
      <c r="AJ31" s="186">
        <v>0</v>
      </c>
      <c r="AK31" s="186">
        <v>1</v>
      </c>
      <c r="AL31" s="186">
        <v>1</v>
      </c>
      <c r="AM31" s="132">
        <v>8</v>
      </c>
      <c r="AN31" s="186">
        <v>2</v>
      </c>
      <c r="AO31" s="186">
        <v>3</v>
      </c>
      <c r="AP31" s="186">
        <v>1</v>
      </c>
      <c r="AQ31" s="186">
        <v>0</v>
      </c>
      <c r="AR31" s="186">
        <v>1</v>
      </c>
    </row>
    <row r="32" spans="1:44" ht="18" x14ac:dyDescent="0.25">
      <c r="A32" s="37"/>
      <c r="B32" s="243" t="s">
        <v>134</v>
      </c>
      <c r="C32" s="83">
        <f t="shared" ref="C32:V32" si="4">SUM(C8:C31)</f>
        <v>6111.11</v>
      </c>
      <c r="D32" s="83">
        <f t="shared" si="4"/>
        <v>6334.7699999999995</v>
      </c>
      <c r="E32" s="83">
        <f t="shared" si="4"/>
        <v>6594.24</v>
      </c>
      <c r="F32" s="83">
        <f t="shared" si="4"/>
        <v>6875.1188999999986</v>
      </c>
      <c r="G32" s="83">
        <f t="shared" si="4"/>
        <v>7182.5121492999988</v>
      </c>
      <c r="H32" s="83">
        <f t="shared" si="4"/>
        <v>7514.010266674798</v>
      </c>
      <c r="I32" s="83">
        <f t="shared" si="4"/>
        <v>1953.7600000000002</v>
      </c>
      <c r="J32" s="83">
        <f t="shared" si="4"/>
        <v>2201.71</v>
      </c>
      <c r="K32" s="91">
        <f t="shared" si="4"/>
        <v>2438.2900000000004</v>
      </c>
      <c r="L32" s="83">
        <f t="shared" si="4"/>
        <v>2480.5805999999993</v>
      </c>
      <c r="M32" s="83">
        <f t="shared" si="4"/>
        <v>2589.9918326999996</v>
      </c>
      <c r="N32" s="83">
        <f t="shared" si="4"/>
        <v>2695.5881141753002</v>
      </c>
      <c r="O32" s="83">
        <f t="shared" si="4"/>
        <v>4081.0400000000009</v>
      </c>
      <c r="P32" s="83">
        <f t="shared" si="4"/>
        <v>4078.0000000000009</v>
      </c>
      <c r="Q32" s="91">
        <f t="shared" si="4"/>
        <v>4089.0000000000005</v>
      </c>
      <c r="R32" s="83">
        <f t="shared" si="4"/>
        <v>4092.0000000000005</v>
      </c>
      <c r="S32" s="83">
        <f t="shared" si="4"/>
        <v>4142</v>
      </c>
      <c r="T32" s="83">
        <f t="shared" si="4"/>
        <v>4146</v>
      </c>
      <c r="U32" s="92">
        <f t="shared" si="4"/>
        <v>478</v>
      </c>
      <c r="V32" s="92">
        <f t="shared" si="4"/>
        <v>389</v>
      </c>
      <c r="W32" s="93"/>
      <c r="X32" s="58">
        <f t="shared" ref="X32:AL32" si="5">SUM(X8:X31)</f>
        <v>1793</v>
      </c>
      <c r="Y32" s="244">
        <f>SUM(Y8:Y31)</f>
        <v>241</v>
      </c>
      <c r="Z32" s="244">
        <f t="shared" si="5"/>
        <v>1</v>
      </c>
      <c r="AA32" s="244">
        <f t="shared" si="5"/>
        <v>50</v>
      </c>
      <c r="AB32" s="244">
        <f t="shared" si="5"/>
        <v>0</v>
      </c>
      <c r="AC32" s="244">
        <f t="shared" si="5"/>
        <v>0</v>
      </c>
      <c r="AD32" s="244">
        <f t="shared" si="5"/>
        <v>80</v>
      </c>
      <c r="AE32" s="244">
        <f t="shared" si="5"/>
        <v>0</v>
      </c>
      <c r="AF32" s="244">
        <f t="shared" si="5"/>
        <v>110</v>
      </c>
      <c r="AG32" s="58">
        <f t="shared" si="5"/>
        <v>152</v>
      </c>
      <c r="AH32" s="58">
        <f t="shared" si="5"/>
        <v>153</v>
      </c>
      <c r="AI32" s="58">
        <f t="shared" si="5"/>
        <v>9</v>
      </c>
      <c r="AJ32" s="58">
        <f t="shared" si="5"/>
        <v>10</v>
      </c>
      <c r="AK32" s="58">
        <f t="shared" si="5"/>
        <v>10</v>
      </c>
      <c r="AL32" s="58">
        <f t="shared" si="5"/>
        <v>10</v>
      </c>
      <c r="AM32" s="244">
        <f>SUM(AM8+AM9+AM10+AM11+AM12+AM13+AM14+AM15+AM16+AM17+AM18+AM19+AM20+AM21+AM22+AM23+AM24+AM25+AM26+AM28+AM27+AM29+AM30+AM31)</f>
        <v>109</v>
      </c>
      <c r="AN32" s="244">
        <f t="shared" ref="AN32:AR32" si="6">SUM(AN8+AN9+AN10+AN11+AN12+AN13+AN14+AN15+AN16+AN17+AN18+AN19+AN20+AN21+AN22+AN23+AN24+AN25+AN26+AN28+AN27+AN29+AN30+AN31)</f>
        <v>24</v>
      </c>
      <c r="AO32" s="244">
        <f t="shared" si="6"/>
        <v>31</v>
      </c>
      <c r="AP32" s="244">
        <f t="shared" si="6"/>
        <v>1</v>
      </c>
      <c r="AQ32" s="244">
        <f t="shared" si="6"/>
        <v>0</v>
      </c>
      <c r="AR32" s="244">
        <f t="shared" si="6"/>
        <v>29</v>
      </c>
    </row>
    <row r="33" spans="1:44" ht="18" x14ac:dyDescent="0.25">
      <c r="A33" s="31"/>
      <c r="B33" s="80"/>
      <c r="C33" s="81"/>
      <c r="D33" s="80"/>
      <c r="E33" s="80"/>
      <c r="F33" s="80"/>
      <c r="G33" s="80"/>
      <c r="H33" s="80"/>
      <c r="I33" s="81"/>
      <c r="J33" s="80"/>
      <c r="K33" s="80"/>
      <c r="L33" s="80"/>
      <c r="M33" s="80"/>
      <c r="N33" s="80"/>
      <c r="O33" s="81"/>
      <c r="P33" s="80"/>
      <c r="Q33" s="80"/>
      <c r="R33" s="80"/>
      <c r="S33" s="80"/>
      <c r="T33" s="80"/>
      <c r="U33" s="82"/>
      <c r="V33" s="82"/>
      <c r="W33" s="82"/>
      <c r="X33" s="82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4" ht="23.25" customHeight="1" x14ac:dyDescent="0.25">
      <c r="A34" s="384" t="s">
        <v>133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</row>
    <row r="35" spans="1:44" ht="18" x14ac:dyDescent="0.3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R35" s="25"/>
    </row>
    <row r="36" spans="1:44" ht="18" x14ac:dyDescent="0.35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8" spans="1:44" x14ac:dyDescent="0.25"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</row>
    <row r="41" spans="1:44" ht="18" x14ac:dyDescent="0.25"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AI41" s="387"/>
      <c r="AJ41" s="388"/>
    </row>
    <row r="42" spans="1:44" x14ac:dyDescent="0.25">
      <c r="C42" s="185"/>
    </row>
  </sheetData>
  <sheetProtection formatCells="0" formatColumns="0" formatRows="0"/>
  <mergeCells count="55">
    <mergeCell ref="AO5:AO7"/>
    <mergeCell ref="AP5:AP7"/>
    <mergeCell ref="AL6:AL7"/>
    <mergeCell ref="AM4:AM7"/>
    <mergeCell ref="AH6:AH7"/>
    <mergeCell ref="AN5:AN7"/>
    <mergeCell ref="AK6:AK7"/>
    <mergeCell ref="AJ6:AJ7"/>
    <mergeCell ref="I6:I7"/>
    <mergeCell ref="AI6:AI7"/>
    <mergeCell ref="AK5:AL5"/>
    <mergeCell ref="AE5:AE7"/>
    <mergeCell ref="W1:X1"/>
    <mergeCell ref="A2:X2"/>
    <mergeCell ref="F1:H1"/>
    <mergeCell ref="A4:A7"/>
    <mergeCell ref="B4:B7"/>
    <mergeCell ref="C6:C7"/>
    <mergeCell ref="Q6:Q7"/>
    <mergeCell ref="J6:J7"/>
    <mergeCell ref="V6:V7"/>
    <mergeCell ref="U6:U7"/>
    <mergeCell ref="Z4:AF4"/>
    <mergeCell ref="AI41:AJ41"/>
    <mergeCell ref="C4:H5"/>
    <mergeCell ref="U4:V5"/>
    <mergeCell ref="AG5:AH5"/>
    <mergeCell ref="I4:N5"/>
    <mergeCell ref="F6:H6"/>
    <mergeCell ref="E6:E7"/>
    <mergeCell ref="W4:X5"/>
    <mergeCell ref="W6:W7"/>
    <mergeCell ref="X6:X7"/>
    <mergeCell ref="O4:T5"/>
    <mergeCell ref="R6:T6"/>
    <mergeCell ref="O6:O7"/>
    <mergeCell ref="P6:P7"/>
    <mergeCell ref="AI5:AJ5"/>
    <mergeCell ref="AA5:AA7"/>
    <mergeCell ref="A34:X34"/>
    <mergeCell ref="Z5:Z7"/>
    <mergeCell ref="AF5:AF7"/>
    <mergeCell ref="AG4:AL4"/>
    <mergeCell ref="AG6:AG7"/>
    <mergeCell ref="AB5:AB7"/>
    <mergeCell ref="AC5:AC7"/>
    <mergeCell ref="AD5:AD7"/>
    <mergeCell ref="D6:D7"/>
    <mergeCell ref="K6:K7"/>
    <mergeCell ref="Y34:AR34"/>
    <mergeCell ref="L6:N6"/>
    <mergeCell ref="Y4:Y7"/>
    <mergeCell ref="AN4:AR4"/>
    <mergeCell ref="AQ5:AQ7"/>
    <mergeCell ref="AR5:AR7"/>
  </mergeCells>
  <phoneticPr fontId="7" type="noConversion"/>
  <printOptions horizontalCentered="1"/>
  <pageMargins left="0.59055118110236227" right="0.59055118110236227" top="0.78740157480314965" bottom="0.39370078740157483" header="0" footer="0"/>
  <pageSetup paperSize="9" scale="41" fitToWidth="2" fitToHeight="10" orientation="landscape" horizontalDpi="300" verticalDpi="300" r:id="rId1"/>
  <headerFooter alignWithMargins="0"/>
  <colBreaks count="1" manualBreakCount="1">
    <brk id="24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0"/>
    <pageSetUpPr fitToPage="1"/>
  </sheetPr>
  <dimension ref="A1:P11"/>
  <sheetViews>
    <sheetView tabSelected="1" view="pageBreakPreview" zoomScale="75" zoomScaleNormal="75" zoomScaleSheetLayoutView="75" workbookViewId="0">
      <selection activeCell="K1" sqref="K1:N1"/>
    </sheetView>
  </sheetViews>
  <sheetFormatPr defaultRowHeight="13.2" x14ac:dyDescent="0.25"/>
  <cols>
    <col min="1" max="1" width="5.5546875" customWidth="1"/>
    <col min="2" max="2" width="31.33203125" customWidth="1"/>
    <col min="3" max="3" width="32" customWidth="1"/>
    <col min="4" max="4" width="21.44140625" customWidth="1"/>
    <col min="5" max="5" width="17.109375" customWidth="1"/>
    <col min="6" max="6" width="5.109375" customWidth="1"/>
    <col min="7" max="8" width="17.109375" customWidth="1"/>
    <col min="9" max="9" width="14" customWidth="1"/>
    <col min="10" max="10" width="16" customWidth="1"/>
    <col min="11" max="11" width="15.88671875" customWidth="1"/>
    <col min="12" max="12" width="13.5546875" customWidth="1"/>
    <col min="13" max="13" width="14.6640625" customWidth="1"/>
    <col min="14" max="14" width="17.6640625" customWidth="1"/>
  </cols>
  <sheetData>
    <row r="1" spans="1:16" ht="65.400000000000006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394" t="s">
        <v>472</v>
      </c>
      <c r="L1" s="395"/>
      <c r="M1" s="395"/>
      <c r="N1" s="395"/>
      <c r="O1" s="15"/>
      <c r="P1" s="15"/>
    </row>
    <row r="2" spans="1:16" ht="66" customHeight="1" x14ac:dyDescent="0.25">
      <c r="A2" s="405" t="s">
        <v>432</v>
      </c>
      <c r="B2" s="405"/>
      <c r="C2" s="405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6" ht="29.25" customHeight="1" x14ac:dyDescent="0.25">
      <c r="A3" s="59"/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ht="63" customHeight="1" x14ac:dyDescent="0.25">
      <c r="A4" s="312" t="s">
        <v>65</v>
      </c>
      <c r="B4" s="312" t="s">
        <v>112</v>
      </c>
      <c r="C4" s="312" t="s">
        <v>71</v>
      </c>
      <c r="D4" s="312" t="s">
        <v>72</v>
      </c>
      <c r="E4" s="312" t="s">
        <v>114</v>
      </c>
      <c r="F4" s="312"/>
      <c r="G4" s="312" t="s">
        <v>73</v>
      </c>
      <c r="H4" s="312" t="s">
        <v>74</v>
      </c>
      <c r="I4" s="407" t="s">
        <v>428</v>
      </c>
      <c r="J4" s="408"/>
      <c r="K4" s="408"/>
      <c r="L4" s="408"/>
      <c r="M4" s="312" t="s">
        <v>115</v>
      </c>
      <c r="N4" s="312" t="s">
        <v>111</v>
      </c>
    </row>
    <row r="5" spans="1:16" ht="72" customHeight="1" x14ac:dyDescent="0.25">
      <c r="A5" s="312"/>
      <c r="B5" s="312"/>
      <c r="C5" s="312"/>
      <c r="D5" s="312"/>
      <c r="E5" s="312"/>
      <c r="F5" s="312"/>
      <c r="G5" s="312"/>
      <c r="H5" s="312"/>
      <c r="I5" s="63" t="s">
        <v>320</v>
      </c>
      <c r="J5" s="63" t="s">
        <v>426</v>
      </c>
      <c r="K5" s="94" t="s">
        <v>431</v>
      </c>
      <c r="L5" s="63" t="s">
        <v>427</v>
      </c>
      <c r="M5" s="312"/>
      <c r="N5" s="312"/>
    </row>
    <row r="6" spans="1:16" ht="53.4" customHeight="1" x14ac:dyDescent="0.25">
      <c r="A6" s="396" t="s">
        <v>352</v>
      </c>
      <c r="B6" s="397" t="s">
        <v>425</v>
      </c>
      <c r="C6" s="397" t="s">
        <v>418</v>
      </c>
      <c r="D6" s="397" t="s">
        <v>419</v>
      </c>
      <c r="E6" s="399" t="s">
        <v>433</v>
      </c>
      <c r="F6" s="400"/>
      <c r="G6" s="96">
        <f t="shared" ref="G6:N6" si="0">SUM(G7:G9)</f>
        <v>0</v>
      </c>
      <c r="H6" s="96">
        <f t="shared" si="0"/>
        <v>25.16</v>
      </c>
      <c r="I6" s="97">
        <f t="shared" si="0"/>
        <v>1.2909999999999999</v>
      </c>
      <c r="J6" s="96">
        <f t="shared" si="0"/>
        <v>0</v>
      </c>
      <c r="K6" s="96">
        <f t="shared" si="0"/>
        <v>0</v>
      </c>
      <c r="L6" s="96">
        <f t="shared" si="0"/>
        <v>0</v>
      </c>
      <c r="M6" s="96">
        <f t="shared" si="0"/>
        <v>14.2</v>
      </c>
      <c r="N6" s="99">
        <f t="shared" si="0"/>
        <v>0</v>
      </c>
    </row>
    <row r="7" spans="1:16" ht="18" x14ac:dyDescent="0.25">
      <c r="A7" s="396"/>
      <c r="B7" s="398"/>
      <c r="C7" s="398"/>
      <c r="D7" s="398"/>
      <c r="E7" s="399">
        <v>2023</v>
      </c>
      <c r="F7" s="400">
        <v>2013</v>
      </c>
      <c r="G7" s="96">
        <v>0</v>
      </c>
      <c r="H7" s="95">
        <v>14.1</v>
      </c>
      <c r="I7" s="97">
        <v>0.504</v>
      </c>
      <c r="J7" s="95"/>
      <c r="K7" s="95"/>
      <c r="L7" s="95"/>
      <c r="M7" s="96">
        <v>7</v>
      </c>
      <c r="N7" s="100">
        <v>0</v>
      </c>
    </row>
    <row r="8" spans="1:16" ht="18" x14ac:dyDescent="0.25">
      <c r="A8" s="396"/>
      <c r="B8" s="398"/>
      <c r="C8" s="398"/>
      <c r="D8" s="398"/>
      <c r="E8" s="399">
        <v>2024</v>
      </c>
      <c r="F8" s="355"/>
      <c r="G8" s="96">
        <v>0</v>
      </c>
      <c r="H8" s="95">
        <v>11.06</v>
      </c>
      <c r="I8" s="97">
        <v>0.78700000000000003</v>
      </c>
      <c r="J8" s="95"/>
      <c r="K8" s="95"/>
      <c r="L8" s="95"/>
      <c r="M8" s="96">
        <v>7.2</v>
      </c>
      <c r="N8" s="100">
        <v>0</v>
      </c>
    </row>
    <row r="9" spans="1:16" ht="18" x14ac:dyDescent="0.25">
      <c r="A9" s="396"/>
      <c r="B9" s="398"/>
      <c r="C9" s="398"/>
      <c r="D9" s="398"/>
      <c r="E9" s="399">
        <v>2025</v>
      </c>
      <c r="F9" s="355"/>
      <c r="G9" s="96">
        <v>0</v>
      </c>
      <c r="H9" s="95">
        <v>0</v>
      </c>
      <c r="I9" s="97">
        <v>0</v>
      </c>
      <c r="J9" s="95"/>
      <c r="K9" s="95"/>
      <c r="L9" s="95"/>
      <c r="M9" s="96">
        <v>0</v>
      </c>
      <c r="N9" s="100">
        <v>0</v>
      </c>
    </row>
    <row r="10" spans="1:16" ht="17.399999999999999" x14ac:dyDescent="0.25">
      <c r="A10" s="401" t="s">
        <v>429</v>
      </c>
      <c r="B10" s="402"/>
      <c r="C10" s="402"/>
      <c r="D10" s="402"/>
      <c r="E10" s="402"/>
      <c r="F10" s="403"/>
      <c r="G10" s="102">
        <f t="shared" ref="G10:N10" si="1">G6</f>
        <v>0</v>
      </c>
      <c r="H10" s="102">
        <f t="shared" si="1"/>
        <v>25.16</v>
      </c>
      <c r="I10" s="103">
        <f t="shared" si="1"/>
        <v>1.2909999999999999</v>
      </c>
      <c r="J10" s="102">
        <f t="shared" si="1"/>
        <v>0</v>
      </c>
      <c r="K10" s="102">
        <f t="shared" si="1"/>
        <v>0</v>
      </c>
      <c r="L10" s="102">
        <f t="shared" si="1"/>
        <v>0</v>
      </c>
      <c r="M10" s="102">
        <f t="shared" si="1"/>
        <v>14.2</v>
      </c>
      <c r="N10" s="104">
        <f t="shared" si="1"/>
        <v>0</v>
      </c>
    </row>
    <row r="11" spans="1:16" ht="17.399999999999999" x14ac:dyDescent="0.25">
      <c r="A11" s="404" t="s">
        <v>430</v>
      </c>
      <c r="B11" s="404"/>
      <c r="C11" s="404"/>
      <c r="D11" s="404"/>
      <c r="E11" s="404"/>
      <c r="F11" s="404"/>
      <c r="G11" s="90">
        <f>G10</f>
        <v>0</v>
      </c>
      <c r="H11" s="90">
        <f t="shared" ref="H11:N11" si="2">H10</f>
        <v>25.16</v>
      </c>
      <c r="I11" s="98">
        <f t="shared" si="2"/>
        <v>1.2909999999999999</v>
      </c>
      <c r="J11" s="90">
        <f t="shared" si="2"/>
        <v>0</v>
      </c>
      <c r="K11" s="90">
        <f t="shared" si="2"/>
        <v>0</v>
      </c>
      <c r="L11" s="90">
        <f t="shared" si="2"/>
        <v>0</v>
      </c>
      <c r="M11" s="90">
        <f t="shared" si="2"/>
        <v>14.2</v>
      </c>
      <c r="N11" s="101">
        <f t="shared" si="2"/>
        <v>0</v>
      </c>
    </row>
  </sheetData>
  <sheetProtection formatCells="0" formatColumns="0" formatRows="0"/>
  <mergeCells count="22">
    <mergeCell ref="A10:F10"/>
    <mergeCell ref="A11:F11"/>
    <mergeCell ref="A2:N2"/>
    <mergeCell ref="M4:M5"/>
    <mergeCell ref="A4:A5"/>
    <mergeCell ref="D4:D5"/>
    <mergeCell ref="H4:H5"/>
    <mergeCell ref="N4:N5"/>
    <mergeCell ref="G4:G5"/>
    <mergeCell ref="I4:L4"/>
    <mergeCell ref="B4:B5"/>
    <mergeCell ref="C4:C5"/>
    <mergeCell ref="E4:F5"/>
    <mergeCell ref="E8:F8"/>
    <mergeCell ref="E9:F9"/>
    <mergeCell ref="K1:N1"/>
    <mergeCell ref="A6:A9"/>
    <mergeCell ref="B6:B9"/>
    <mergeCell ref="C6:C9"/>
    <mergeCell ref="D6:D9"/>
    <mergeCell ref="E6:F6"/>
    <mergeCell ref="E7:F7"/>
  </mergeCells>
  <phoneticPr fontId="7" type="noConversion"/>
  <printOptions horizontalCentered="1"/>
  <pageMargins left="0.25" right="0.25" top="0.75" bottom="0.75" header="0.3" footer="0.3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2021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2021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2021 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Кисенко ОС</cp:lastModifiedBy>
  <cp:lastPrinted>2022-07-25T02:29:02Z</cp:lastPrinted>
  <dcterms:created xsi:type="dcterms:W3CDTF">2006-03-06T08:26:24Z</dcterms:created>
  <dcterms:modified xsi:type="dcterms:W3CDTF">2023-01-10T02:37:18Z</dcterms:modified>
</cp:coreProperties>
</file>